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IprosGymnazium - Instala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'IprosGymnazium - Instalac...'!$C$129:$K$230</definedName>
    <definedName name="_xlnm.Print_Area" localSheetId="1">'IprosGymnazium - Instalac...'!$C$4:$J$76,'IprosGymnazium - Instalac...'!$C$82:$J$113,'IprosGymnazium - Instalac...'!$C$119:$K$230</definedName>
    <definedName name="_xlnm.Print_Titles" localSheetId="1">'IprosGymnazium - Instalac...'!$129:$129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230"/>
  <c r="BH230"/>
  <c r="BG230"/>
  <c r="BF230"/>
  <c r="T230"/>
  <c r="R230"/>
  <c r="P230"/>
  <c r="BK230"/>
  <c r="J230"/>
  <c r="BE230"/>
  <c r="BI229"/>
  <c r="BH229"/>
  <c r="BG229"/>
  <c r="BF229"/>
  <c r="T229"/>
  <c r="T228"/>
  <c r="R229"/>
  <c r="R228"/>
  <c r="P229"/>
  <c r="P228"/>
  <c r="BK229"/>
  <c r="BK228"/>
  <c r="J228"/>
  <c r="J229"/>
  <c r="BE229"/>
  <c r="J112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T224"/>
  <c r="R225"/>
  <c r="R224"/>
  <c r="P225"/>
  <c r="P224"/>
  <c r="BK225"/>
  <c r="BK224"/>
  <c r="J224"/>
  <c r="J225"/>
  <c r="BE225"/>
  <c r="J111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T211"/>
  <c r="R212"/>
  <c r="R211"/>
  <c r="P212"/>
  <c r="P211"/>
  <c r="BK212"/>
  <c r="BK211"/>
  <c r="J211"/>
  <c r="J212"/>
  <c r="BE212"/>
  <c r="J110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T207"/>
  <c r="R208"/>
  <c r="R207"/>
  <c r="P208"/>
  <c r="P207"/>
  <c r="BK208"/>
  <c r="BK207"/>
  <c r="J207"/>
  <c r="J208"/>
  <c r="BE208"/>
  <c r="J109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T203"/>
  <c r="R204"/>
  <c r="R203"/>
  <c r="P204"/>
  <c r="P203"/>
  <c r="BK204"/>
  <c r="BK203"/>
  <c r="J203"/>
  <c r="J204"/>
  <c r="BE204"/>
  <c r="J108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T197"/>
  <c r="R198"/>
  <c r="R197"/>
  <c r="P198"/>
  <c r="P197"/>
  <c r="BK198"/>
  <c r="BK197"/>
  <c r="J197"/>
  <c r="J198"/>
  <c r="BE198"/>
  <c r="J10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T176"/>
  <c r="R177"/>
  <c r="R176"/>
  <c r="P177"/>
  <c r="P176"/>
  <c r="BK177"/>
  <c r="BK176"/>
  <c r="J176"/>
  <c r="J177"/>
  <c r="BE177"/>
  <c r="J106"/>
  <c r="BI175"/>
  <c r="BH175"/>
  <c r="BG175"/>
  <c r="BF175"/>
  <c r="T175"/>
  <c r="T174"/>
  <c r="R175"/>
  <c r="R174"/>
  <c r="P175"/>
  <c r="P174"/>
  <c r="BK175"/>
  <c r="BK174"/>
  <c r="J174"/>
  <c r="J175"/>
  <c r="BE175"/>
  <c r="J105"/>
  <c r="BI173"/>
  <c r="BH173"/>
  <c r="BG173"/>
  <c r="BF173"/>
  <c r="T173"/>
  <c r="T172"/>
  <c r="R173"/>
  <c r="R172"/>
  <c r="P173"/>
  <c r="P172"/>
  <c r="BK173"/>
  <c r="BK172"/>
  <c r="J172"/>
  <c r="J173"/>
  <c r="BE173"/>
  <c r="J104"/>
  <c r="BI171"/>
  <c r="BH171"/>
  <c r="BG171"/>
  <c r="BF171"/>
  <c r="T171"/>
  <c r="R171"/>
  <c r="P171"/>
  <c r="BK171"/>
  <c r="J171"/>
  <c r="BE171"/>
  <c r="BI170"/>
  <c r="BH170"/>
  <c r="BG170"/>
  <c r="BF170"/>
  <c r="T170"/>
  <c r="T169"/>
  <c r="T168"/>
  <c r="R170"/>
  <c r="R169"/>
  <c r="R168"/>
  <c r="P170"/>
  <c r="P169"/>
  <c r="P168"/>
  <c r="BK170"/>
  <c r="BK169"/>
  <c r="J169"/>
  <c r="BK168"/>
  <c r="J168"/>
  <c r="J170"/>
  <c r="BE170"/>
  <c r="J103"/>
  <c r="J102"/>
  <c r="BI167"/>
  <c r="BH167"/>
  <c r="BG167"/>
  <c r="BF167"/>
  <c r="T167"/>
  <c r="T166"/>
  <c r="R167"/>
  <c r="R166"/>
  <c r="P167"/>
  <c r="P166"/>
  <c r="BK167"/>
  <c r="BK166"/>
  <c r="J166"/>
  <c r="J167"/>
  <c r="BE167"/>
  <c r="J101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T161"/>
  <c r="R162"/>
  <c r="R161"/>
  <c r="P162"/>
  <c r="P161"/>
  <c r="BK162"/>
  <c r="BK161"/>
  <c r="J161"/>
  <c r="J162"/>
  <c r="BE162"/>
  <c r="J100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99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98"/>
  <c r="BI139"/>
  <c r="BH139"/>
  <c r="BG139"/>
  <c r="BF139"/>
  <c r="T139"/>
  <c r="T138"/>
  <c r="R139"/>
  <c r="R138"/>
  <c r="P139"/>
  <c r="P138"/>
  <c r="BK139"/>
  <c r="BK138"/>
  <c r="J138"/>
  <c r="J139"/>
  <c r="BE139"/>
  <c r="J97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F35"/>
  <c i="1" r="BD95"/>
  <c i="2" r="BH133"/>
  <c r="F34"/>
  <c i="1" r="BC95"/>
  <c i="2" r="BG133"/>
  <c r="F33"/>
  <c i="1" r="BB95"/>
  <c i="2" r="BF133"/>
  <c r="J32"/>
  <c i="1" r="AW95"/>
  <c i="2" r="F32"/>
  <c i="1" r="BA95"/>
  <c i="2" r="T133"/>
  <c r="T132"/>
  <c r="T131"/>
  <c r="T130"/>
  <c r="R133"/>
  <c r="R132"/>
  <c r="R131"/>
  <c r="R130"/>
  <c r="P133"/>
  <c r="P132"/>
  <c r="P131"/>
  <c r="P130"/>
  <c i="1" r="AU95"/>
  <c i="2" r="BK133"/>
  <c r="BK132"/>
  <c r="J132"/>
  <c r="BK131"/>
  <c r="J131"/>
  <c r="BK130"/>
  <c r="J130"/>
  <c r="J94"/>
  <c r="J28"/>
  <c i="1" r="AG95"/>
  <c i="2" r="J133"/>
  <c r="BE133"/>
  <c r="J31"/>
  <c i="1" r="AV95"/>
  <c i="2" r="F31"/>
  <c i="1" r="AZ95"/>
  <c i="2" r="J96"/>
  <c r="J95"/>
  <c r="J126"/>
  <c r="F126"/>
  <c r="F124"/>
  <c r="E122"/>
  <c r="J89"/>
  <c r="F89"/>
  <c r="F87"/>
  <c r="E85"/>
  <c r="J37"/>
  <c r="J22"/>
  <c r="E22"/>
  <c r="J127"/>
  <c r="J90"/>
  <c r="J21"/>
  <c r="J16"/>
  <c r="E16"/>
  <c r="F127"/>
  <c r="F90"/>
  <c r="J15"/>
  <c r="J10"/>
  <c r="J124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<sst xmlns="http://schemas.openxmlformats.org/spreadsheetml/2006/main">
  <si>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</si>
  <si>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</si>
  <si>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</si>
  <si>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</si>
  <si>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</si>
  <si>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{a8205982-bd91-45c1-a808-ef50183c42c5}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</si>
  <si>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</si>
  <si>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</si>
  <si>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</si>
  <si>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</si>
  <si>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</si>
  <si>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</si>
  <si>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</si>
  <si>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</si>
  <si>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IprosGymnazium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</si>
  <si>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</si>
  <si>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</si>
  <si>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Instalace VZT zařízení pro tělocvičnu a aulu Gymnázium Benešov</t>
  </si>
  <si>
    <t>KSO:</t>
  </si>
  <si>
    <t>CC-CZ:</t>
  </si>
  <si>
    <t>Místo:</t>
  </si>
  <si>
    <t>Benešov</t>
  </si>
  <si>
    <t>Datum:</t>
  </si>
  <si>
    <t>20. 7. 2019</t>
  </si>
  <si>
    <t>Zadavatel:</t>
  </si>
  <si>
    <t>IČ:</t>
  </si>
  <si>
    <t>Město Benešov, Masarykovo nám.100, 256 01 Benešov</t>
  </si>
  <si>
    <t>DIČ:</t>
  </si>
  <si>
    <t>Uchazeč:</t>
  </si>
  <si>
    <t>Vyplň údaj</t>
  </si>
  <si>
    <t>Projektant:</t>
  </si>
  <si>
    <t>IPROS s.r.o. Tyršova 2076, 256 01 Benešov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</si>
  <si>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</si>
  <si>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</si>
  <si>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</si>
  <si>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</si>
  <si>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</si>
  <si>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</si>
  <si>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</si>
  <si>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</si>
  <si>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</si>
  <si>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</si>
  <si>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</si>
  <si>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</si>
  <si>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</si>
  <si>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</si>
  <si>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</si>
  <si>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</si>
  <si>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</si>
  <si>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</si>
  <si>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</si>
  <si>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</si>
  <si>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</si>
  <si>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</si>
  <si>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</si>
  <si>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</si>
  <si>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</si>
  <si>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</si>
  <si>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</si>
  <si>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</si>
  <si>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</si>
  <si>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</si>
  <si>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</si>
  <si>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</si>
  <si>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</si>
  <si>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</si>
  <si>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</si>
  <si>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</si>
  <si>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</si>
  <si>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</si>
  <si>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</si>
  <si>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</si>
  <si>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</si>
  <si>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</si>
  <si>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</si>
  <si>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</si>
  <si>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</si>
  <si>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</si>
  <si>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</si>
  <si>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</si>
  <si>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</si>
  <si>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</si>
  <si>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</si>
  <si>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</si>
  <si>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</si>
  <si>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</si>
  <si>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</si>
  <si>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</si>
  <si>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</si>
  <si>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</si>
  <si>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</si>
  <si>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</si>
  <si>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</si>
  <si>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</si>
  <si>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</si>
  <si>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</si>
  <si>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</si>
  <si>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</si>
  <si>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735 - Ústřední vytápění - otopná tělesa</t>
  </si>
  <si>
    <t xml:space="preserve">    741 - Elektroinstalace 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</si>
  <si>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</si>
  <si>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</si>
  <si>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</si>
  <si>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</si>
  <si>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</si>
  <si>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</si>
  <si>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</si>
  <si>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</si>
  <si>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</si>
  <si>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</si>
  <si>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</si>
  <si>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</si>
  <si>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</si>
  <si>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</si>
  <si>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</si>
  <si>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</si>
  <si>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</si>
  <si>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</si>
  <si>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</si>
  <si>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</si>
  <si>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</si>
  <si>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</si>
  <si>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</si>
  <si>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</si>
  <si>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</si>
  <si>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</si>
  <si>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</si>
  <si>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</si>
  <si>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>Vyzdívka mezi nosníky z cihel pálených na MC</t>
  </si>
  <si>
    <t>m3</t>
  </si>
  <si>
    <t>4</t>
  </si>
  <si>
    <t>351083726</t>
  </si>
  <si>
    <t>317944321</t>
  </si>
  <si>
    <t>Válcované nosníky do č.12 dodatečně osazované do připravených otvorů</t>
  </si>
  <si>
    <t>t</t>
  </si>
  <si>
    <t>1385248266</t>
  </si>
  <si>
    <t>317944323</t>
  </si>
  <si>
    <t>Válcované nosníky č.14 až 22 dodatečně osazované do připravených otvorů</t>
  </si>
  <si>
    <t>1683761789</t>
  </si>
  <si>
    <t>319202321</t>
  </si>
  <si>
    <t>Vyrovnání nerovného povrchu zdiva tl do 80 mm přizděním</t>
  </si>
  <si>
    <t>m2</t>
  </si>
  <si>
    <t>-25812230</t>
  </si>
  <si>
    <t>5</t>
  </si>
  <si>
    <t>346244381</t>
  </si>
  <si>
    <t>Plentování jednostranné v do 200 mm válcovaných nosníků cihlami</t>
  </si>
  <si>
    <t>1826549215</t>
  </si>
  <si>
    <t>Vodorovné konstrukce</t>
  </si>
  <si>
    <t>6</t>
  </si>
  <si>
    <t>413232211</t>
  </si>
  <si>
    <t>Zazdívka zhlaví válcovaných nosníků v do 150 mm</t>
  </si>
  <si>
    <t>kus</t>
  </si>
  <si>
    <t>-1934200854</t>
  </si>
  <si>
    <t>Úpravy povrchů, podlahy a osazování výplní</t>
  </si>
  <si>
    <t>7</t>
  </si>
  <si>
    <t>611325223</t>
  </si>
  <si>
    <t>Vápenocementová štuková omítka malých ploch do 1,0 m2 na stropech</t>
  </si>
  <si>
    <t>1668758840</t>
  </si>
  <si>
    <t>8</t>
  </si>
  <si>
    <t>612325221</t>
  </si>
  <si>
    <t>Vápenocementová štuková omítka malých ploch do 0,09 m2 na stěnách</t>
  </si>
  <si>
    <t>-1083264289</t>
  </si>
  <si>
    <t>9</t>
  </si>
  <si>
    <t>612325222</t>
  </si>
  <si>
    <t>Vápenocementová štuková omítka malých ploch do 0,25 m2 na stěnách</t>
  </si>
  <si>
    <t>-1640972768</t>
  </si>
  <si>
    <t>10</t>
  </si>
  <si>
    <t>612325223</t>
  </si>
  <si>
    <t>Vápenocementová štuková omítka malých ploch do 1,0 m2 na stěnách</t>
  </si>
  <si>
    <t>973862275</t>
  </si>
  <si>
    <t>11</t>
  </si>
  <si>
    <t>612325225</t>
  </si>
  <si>
    <t>Vápenocementová štuková omítka malých ploch do 4,0 m2 na stěnách</t>
  </si>
  <si>
    <t>338028495</t>
  </si>
  <si>
    <t>12</t>
  </si>
  <si>
    <t>632450123</t>
  </si>
  <si>
    <t>Vyrovnávací cementový potěr tl do 40 mm ze suchých směsí provedený v pásu</t>
  </si>
  <si>
    <t>1749344002</t>
  </si>
  <si>
    <t>13</t>
  </si>
  <si>
    <t>635221411</t>
  </si>
  <si>
    <t>Doplnění násypů pod podlahy, mazaniny a dlažby škvárou pl do 2 m2</t>
  </si>
  <si>
    <t>1881578242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</si>
  <si>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</si>
  <si>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</si>
  <si>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</si>
  <si>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</si>
  <si>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-1113098821</t>
  </si>
  <si>
    <t>949101112</t>
  </si>
  <si>
    <t>Lešení pomocné pro objekty pozemních staveb s lešeňovou podlahou v do 3,5 m zatížení do 150 kg/m2</t>
  </si>
  <si>
    <t>746256021</t>
  </si>
  <si>
    <t>16</t>
  </si>
  <si>
    <t>952901111</t>
  </si>
  <si>
    <t>Vyčištění budov bytové a občanské výstavby při výšce podlaží do 4 m</t>
  </si>
  <si>
    <t>1157013959</t>
  </si>
  <si>
    <t>17</t>
  </si>
  <si>
    <t>952901114</t>
  </si>
  <si>
    <t>Vyčištění budov bytové a občanské výstavby při výšce podlaží přes 4 m</t>
  </si>
  <si>
    <t>234436810</t>
  </si>
  <si>
    <t>18</t>
  </si>
  <si>
    <t>962032231</t>
  </si>
  <si>
    <t>Bourání zdiva z cihel pálených nebo vápenopískových na MV nebo MVC přes 1 m3</t>
  </si>
  <si>
    <t>-837065434</t>
  </si>
  <si>
    <t>19</t>
  </si>
  <si>
    <t>965082922</t>
  </si>
  <si>
    <t>Odstranění násypů pod podlahami tl do 100 mm pl do 2 m2</t>
  </si>
  <si>
    <t>1227446964</t>
  </si>
  <si>
    <t>20</t>
  </si>
  <si>
    <t>968062376</t>
  </si>
  <si>
    <t>Vybourání dřevěných rámů oken zdvojených včetně křídel pl do 4 m2</t>
  </si>
  <si>
    <t>-660292283</t>
  </si>
  <si>
    <t>971033481</t>
  </si>
  <si>
    <t>Vybourání otvorů ve zdivu cihelném pl do 0,25 m2 na MVC nebo MV tl do 900 mm</t>
  </si>
  <si>
    <t>-49638528</t>
  </si>
  <si>
    <t>22</t>
  </si>
  <si>
    <t>971033581</t>
  </si>
  <si>
    <t>Vybourání otvorů ve zdivu cihelném pl do 1 m2 na MVC nebo MV tl do 900 mm</t>
  </si>
  <si>
    <t>-1943899441</t>
  </si>
  <si>
    <t>23</t>
  </si>
  <si>
    <t>973031325</t>
  </si>
  <si>
    <t>Vysekání kapes ve zdivu cihelném na MV nebo MVC pl do 0,10 m2 hl do 300 mm</t>
  </si>
  <si>
    <t>1429028290</t>
  </si>
  <si>
    <t>24</t>
  </si>
  <si>
    <t>973032865</t>
  </si>
  <si>
    <t>Vysekání kapes ve zdivu z dutých cihel nebo tvárnic pro zavázání příček nebo zdí tl do 450 mm</t>
  </si>
  <si>
    <t>m</t>
  </si>
  <si>
    <t>759378947</t>
  </si>
  <si>
    <t>25</t>
  </si>
  <si>
    <t>978012191</t>
  </si>
  <si>
    <t>Otlučení (osekání) vnitřní vápenné nebo vápenocementové omítky stropů rákosových v rozsahu do 100 %</t>
  </si>
  <si>
    <t>-86690519</t>
  </si>
  <si>
    <t>997</t>
  </si>
  <si>
    <t>Přesun sutě</t>
  </si>
  <si>
    <t>26</t>
  </si>
  <si>
    <t>997013213</t>
  </si>
  <si>
    <t>Vnitrostaveništní doprava suti a vybouraných hmot pro budovy v do 12 m ručně</t>
  </si>
  <si>
    <t>262748219</t>
  </si>
  <si>
    <t>27</t>
  </si>
  <si>
    <t>997013501</t>
  </si>
  <si>
    <t>Odvoz suti a vybouraných hmot na skládku nebo meziskládku do 1 km se složením</t>
  </si>
  <si>
    <t>-472017352</t>
  </si>
  <si>
    <t>28</t>
  </si>
  <si>
    <t>997013509</t>
  </si>
  <si>
    <t>Příplatek k odvozu suti a vybouraných hmot na skládku ZKD 1 km přes 1 km</t>
  </si>
  <si>
    <t>1660417192</t>
  </si>
  <si>
    <t>29</t>
  </si>
  <si>
    <t>997013831</t>
  </si>
  <si>
    <t>Poplatek za uložení na skládce (skládkovné) stavebního odpadu směsného kód odpadu 170 904</t>
  </si>
  <si>
    <t>-1635115405</t>
  </si>
  <si>
    <t>998</t>
  </si>
  <si>
    <t>Přesun hmot</t>
  </si>
  <si>
    <t>30</t>
  </si>
  <si>
    <t>998011002</t>
  </si>
  <si>
    <t>Přesun hmot pro budovy zděné v do 12 m</t>
  </si>
  <si>
    <t>1810321073</t>
  </si>
  <si>
    <t>PSV</t>
  </si>
  <si>
    <t>Práce a dodávky PSV</t>
  </si>
  <si>
    <t>735</t>
  </si>
  <si>
    <t>Ústřední vytápění - otopná tělesa</t>
  </si>
  <si>
    <t>31</t>
  </si>
  <si>
    <t>735-1</t>
  </si>
  <si>
    <t xml:space="preserve">Demontáž stávajícího otopného tělesa včetně krycí mříže  a osazení tělesa do v. 900mm nad podlahu, připojení prodloužením stávajícího potrubí a elektropřívodu - 2 NP aula</t>
  </si>
  <si>
    <t>kpl</t>
  </si>
  <si>
    <t>-1973628865</t>
  </si>
  <si>
    <t>32</t>
  </si>
  <si>
    <t>735-2</t>
  </si>
  <si>
    <t>Dodávka a montáž mřížkového zákrytu topného tělesa v aule vel. 1750 x2400mm provedení shodné s původní odstraněnou mříží , zákryt bude kotven do stěn a bude odnímatelny</t>
  </si>
  <si>
    <t>ks</t>
  </si>
  <si>
    <t>-1879822551</t>
  </si>
  <si>
    <t>741</t>
  </si>
  <si>
    <t xml:space="preserve">Elektroinstalace </t>
  </si>
  <si>
    <t>33</t>
  </si>
  <si>
    <t>741-1</t>
  </si>
  <si>
    <t>Elektroinstalace dle samostatného rozpočtu</t>
  </si>
  <si>
    <t>-1944536968</t>
  </si>
  <si>
    <t>751</t>
  </si>
  <si>
    <t>Vzduchotechnika</t>
  </si>
  <si>
    <t>34</t>
  </si>
  <si>
    <t>751-1</t>
  </si>
  <si>
    <t>Vzduchotechnika - dle samostatného rozpočtu</t>
  </si>
  <si>
    <t>378424821</t>
  </si>
  <si>
    <t>762</t>
  </si>
  <si>
    <t>Konstrukce tesařské</t>
  </si>
  <si>
    <t>35</t>
  </si>
  <si>
    <t>762083111</t>
  </si>
  <si>
    <t>Impregnace řeziva proti dřevokaznému hmyzu a houbám máčením třída ohrožení 1 a 2</t>
  </si>
  <si>
    <t>-1369202585</t>
  </si>
  <si>
    <t>36</t>
  </si>
  <si>
    <t>762101931</t>
  </si>
  <si>
    <t xml:space="preserve">Vyřezání otvoru ve stěně s bedněním z prken nebo fošen tl přes 32 mm plochy jednotlivě do 1 m2  - aula balkon</t>
  </si>
  <si>
    <t>-625079246</t>
  </si>
  <si>
    <t>37</t>
  </si>
  <si>
    <t>762123110</t>
  </si>
  <si>
    <t>Montáž tesařských stěn vázaných z hraněného řeziva průřezové plochy do 100 cm2</t>
  </si>
  <si>
    <t>-420923535</t>
  </si>
  <si>
    <t>38</t>
  </si>
  <si>
    <t>M</t>
  </si>
  <si>
    <t>60512125</t>
  </si>
  <si>
    <t>hranol stavební řezivo průřezu do 120cm2 do dl 6m</t>
  </si>
  <si>
    <t>-1476705092</t>
  </si>
  <si>
    <t>39</t>
  </si>
  <si>
    <t>762123199R</t>
  </si>
  <si>
    <t>Zhotovení dřevěné vodorovné žaluzie z tvrdého dřeva na nový nosný rám jeviště, včetně nátěrů</t>
  </si>
  <si>
    <t>-204472764</t>
  </si>
  <si>
    <t>40</t>
  </si>
  <si>
    <t>762132811</t>
  </si>
  <si>
    <t>Demontáž bednění svislých stěn z prken hoblovaných jednostranně</t>
  </si>
  <si>
    <t>1057923604</t>
  </si>
  <si>
    <t>41</t>
  </si>
  <si>
    <t>762195000</t>
  </si>
  <si>
    <t>Spojovací prostředky pro montáž stěn, příček, bednění stěn</t>
  </si>
  <si>
    <t>-102573441</t>
  </si>
  <si>
    <t>42</t>
  </si>
  <si>
    <t>762521922</t>
  </si>
  <si>
    <t>Vyřezání části podlahy z prken tl do 32 mm bez polštářů plochy jednotlivě do 1 m2</t>
  </si>
  <si>
    <t>474553137</t>
  </si>
  <si>
    <t>43</t>
  </si>
  <si>
    <t>762523932R</t>
  </si>
  <si>
    <t>Doplnění části podlah palubkami tl do 32 mm plochy jednotlivě do 1 m2, včetně nátěrů</t>
  </si>
  <si>
    <t>-662634630</t>
  </si>
  <si>
    <t>44</t>
  </si>
  <si>
    <t>762523934R</t>
  </si>
  <si>
    <t>Doplnění části podlah palubkami tl do 40 mm plochy jednotlivě do 4 m2, včetně nátěrů</t>
  </si>
  <si>
    <t>-429354230</t>
  </si>
  <si>
    <t>45</t>
  </si>
  <si>
    <t>762524108</t>
  </si>
  <si>
    <t>Položení podlahy z hoblovaných fošen na pero a drážku</t>
  </si>
  <si>
    <t>-1330177238</t>
  </si>
  <si>
    <t>46</t>
  </si>
  <si>
    <t>762527812</t>
  </si>
  <si>
    <t>Demontáž podlah k dalšímu použití bez polštářů z prken nebo fošen tloušťky přes 32 mm</t>
  </si>
  <si>
    <t>-201418277</t>
  </si>
  <si>
    <t>47</t>
  </si>
  <si>
    <t>762810023</t>
  </si>
  <si>
    <t>Záklop stropů z desek OSB tl 15 mm na pero a drážku šroubovaných na trámy</t>
  </si>
  <si>
    <t>1805650444</t>
  </si>
  <si>
    <t>48</t>
  </si>
  <si>
    <t>762811922</t>
  </si>
  <si>
    <t>Vyřezání části záklopu nebo podbíjení stropu z prken tl do 32 mm plochy jednotlivě do 1 m2</t>
  </si>
  <si>
    <t>-651406406</t>
  </si>
  <si>
    <t>49</t>
  </si>
  <si>
    <t>762811922R</t>
  </si>
  <si>
    <t xml:space="preserve">Vyřezání části  podbíjení stropu z prken tl do 32 mm plochy jednotlivě do 1 m2 včetně odstranění omítky</t>
  </si>
  <si>
    <t>550451082</t>
  </si>
  <si>
    <t>50</t>
  </si>
  <si>
    <t>762812942</t>
  </si>
  <si>
    <t>Zabednění části záklopu stropu z fošen plochy jednotlivě do 1 m2</t>
  </si>
  <si>
    <t>-288581681</t>
  </si>
  <si>
    <t>51</t>
  </si>
  <si>
    <t>762821950</t>
  </si>
  <si>
    <t>Vyřezání části stropního trámu průřezové plochy řeziva přes 450 cm2 délky do 1 m</t>
  </si>
  <si>
    <t>480640844</t>
  </si>
  <si>
    <t>52</t>
  </si>
  <si>
    <t>762822925</t>
  </si>
  <si>
    <t>Doplnění části stropního trámu z hranolů průřezové plochy do 600 cm2 včetně materiálu</t>
  </si>
  <si>
    <t>1237562462</t>
  </si>
  <si>
    <t>53</t>
  </si>
  <si>
    <t>762841931</t>
  </si>
  <si>
    <t>Doplnění části podbíjení hrubými prkny plochy jednotlivě do 0,25 m2</t>
  </si>
  <si>
    <t>-71594050</t>
  </si>
  <si>
    <t>54</t>
  </si>
  <si>
    <t>998762202</t>
  </si>
  <si>
    <t>Přesun hmot procentní pro kce tesařské v objektech v do 12 m</t>
  </si>
  <si>
    <t>%</t>
  </si>
  <si>
    <t>1410887497</t>
  </si>
  <si>
    <t>763</t>
  </si>
  <si>
    <t>Konstrukce suché výstavby</t>
  </si>
  <si>
    <t>55</t>
  </si>
  <si>
    <t>763121453</t>
  </si>
  <si>
    <t>SDK stěna předsazená tl 100 mm profil CW+UW 75 desky 2xDF 12,5 TI 50 mm EI 45</t>
  </si>
  <si>
    <t>388245932</t>
  </si>
  <si>
    <t>56</t>
  </si>
  <si>
    <t>763131442R</t>
  </si>
  <si>
    <t>SDK podhled desky 2xDF 12,5 TI 100 mm 40 kg/m3 dvouvrstvá spodní kce profil CD+UD</t>
  </si>
  <si>
    <t>521362295</t>
  </si>
  <si>
    <t>57</t>
  </si>
  <si>
    <t>763131714</t>
  </si>
  <si>
    <t>SDK podhled základní penetrační nátěr</t>
  </si>
  <si>
    <t>92089631</t>
  </si>
  <si>
    <t>58</t>
  </si>
  <si>
    <t>763164557</t>
  </si>
  <si>
    <t>SDK obklad kovových kcí tvaru L š přes 0,8 m desky 2xDF 12,5</t>
  </si>
  <si>
    <t>-2137772795</t>
  </si>
  <si>
    <t>59</t>
  </si>
  <si>
    <t>998763201</t>
  </si>
  <si>
    <t>Přesun hmot procentní pro dřevostavby v objektech v do 12 m</t>
  </si>
  <si>
    <t>-1769578341</t>
  </si>
  <si>
    <t>764</t>
  </si>
  <si>
    <t>Konstrukce klempířské</t>
  </si>
  <si>
    <t>60</t>
  </si>
  <si>
    <t>764002851</t>
  </si>
  <si>
    <t>Demontáž oplechování parapetů do suti</t>
  </si>
  <si>
    <t>-1507632831</t>
  </si>
  <si>
    <t>61</t>
  </si>
  <si>
    <t>764246401R</t>
  </si>
  <si>
    <t>Oplechování parapetů rovných mechanicky kotvené z TiZn předzvětralého plechu rš 150 mm, s napojením na stávající živičnou krytinu</t>
  </si>
  <si>
    <t>145098624</t>
  </si>
  <si>
    <t>62</t>
  </si>
  <si>
    <t>998764202</t>
  </si>
  <si>
    <t>Přesun hmot procentní pro konstrukce klempířské v objektech v do 12 m</t>
  </si>
  <si>
    <t>-971534820</t>
  </si>
  <si>
    <t>766</t>
  </si>
  <si>
    <t>Konstrukce truhlářské</t>
  </si>
  <si>
    <t>63</t>
  </si>
  <si>
    <t>766231113</t>
  </si>
  <si>
    <t>Montáž sklápěcích půdních schodů</t>
  </si>
  <si>
    <t>1045015384</t>
  </si>
  <si>
    <t>64</t>
  </si>
  <si>
    <t>61233172</t>
  </si>
  <si>
    <t>Skládací schodiště JAP Kombo PP 900x700</t>
  </si>
  <si>
    <t>1411181104</t>
  </si>
  <si>
    <t>65</t>
  </si>
  <si>
    <t>998766202</t>
  </si>
  <si>
    <t>Přesun hmot procentní pro konstrukce truhlářské v objektech v do 12 m</t>
  </si>
  <si>
    <t>462389300</t>
  </si>
  <si>
    <t>776</t>
  </si>
  <si>
    <t>Podlahy povlakové</t>
  </si>
  <si>
    <t>66</t>
  </si>
  <si>
    <t>776111311</t>
  </si>
  <si>
    <t>Vysátí podkladu povlakových podlah</t>
  </si>
  <si>
    <t>-897806651</t>
  </si>
  <si>
    <t>67</t>
  </si>
  <si>
    <t>776111333</t>
  </si>
  <si>
    <t>Vysátí schodišťových podstupnic v přes 200 mm</t>
  </si>
  <si>
    <t>1683143002</t>
  </si>
  <si>
    <t>68</t>
  </si>
  <si>
    <t>776121111</t>
  </si>
  <si>
    <t>Vodou ředitelná penetrace savého podkladu povlakových podlah ředěná v poměru 1:3</t>
  </si>
  <si>
    <t>31051792</t>
  </si>
  <si>
    <t>69</t>
  </si>
  <si>
    <t>776121222</t>
  </si>
  <si>
    <t>Penetrace schodišťových podstupnic v přes 200 mm</t>
  </si>
  <si>
    <t>1139351932</t>
  </si>
  <si>
    <t>70</t>
  </si>
  <si>
    <t>776201812R</t>
  </si>
  <si>
    <t xml:space="preserve">Demontáž lepených povlakových podlah s podložkou ručně -  balkon</t>
  </si>
  <si>
    <t>1788327572</t>
  </si>
  <si>
    <t>71</t>
  </si>
  <si>
    <t>776301812R</t>
  </si>
  <si>
    <t>Odstranění lepených podlahovin s podložkou ze schodišťových stupňů - podstupnice</t>
  </si>
  <si>
    <t>428551205</t>
  </si>
  <si>
    <t>72</t>
  </si>
  <si>
    <t>776341112R</t>
  </si>
  <si>
    <t>Montáž podlahovin z vinylu na stupnice šířky přes 300 mm</t>
  </si>
  <si>
    <t>-1815576021</t>
  </si>
  <si>
    <t>73</t>
  </si>
  <si>
    <t>776341122R</t>
  </si>
  <si>
    <t>Montáž podlahovin z vinylu na podstupnice výšky přes 200 mm</t>
  </si>
  <si>
    <t>-1407450597</t>
  </si>
  <si>
    <t>74</t>
  </si>
  <si>
    <t>2834288</t>
  </si>
  <si>
    <t xml:space="preserve">Dodávka podlahové krytiny - vinyl v dezénu dřeva,  cena dle dodávky a výběru investora</t>
  </si>
  <si>
    <t>-1349009453</t>
  </si>
  <si>
    <t>75</t>
  </si>
  <si>
    <t>776431111</t>
  </si>
  <si>
    <t>Montáž schodišťových hran lepených</t>
  </si>
  <si>
    <t>1558670083</t>
  </si>
  <si>
    <t>76</t>
  </si>
  <si>
    <t>28342164</t>
  </si>
  <si>
    <t>hrana schodová neklouzavá - cena dle dodávky a výběru investora</t>
  </si>
  <si>
    <t>427114139</t>
  </si>
  <si>
    <t>77</t>
  </si>
  <si>
    <t>998776202</t>
  </si>
  <si>
    <t>Přesun hmot procentní pro podlahy povlakové v objektech v do 12 m</t>
  </si>
  <si>
    <t>1538380485</t>
  </si>
  <si>
    <t>783</t>
  </si>
  <si>
    <t>Dokončovací práce - nátěry</t>
  </si>
  <si>
    <t>78</t>
  </si>
  <si>
    <t>783201201</t>
  </si>
  <si>
    <t>Obroušení tesařských konstrukcí před provedením nátěru</t>
  </si>
  <si>
    <t>685204637</t>
  </si>
  <si>
    <t>79</t>
  </si>
  <si>
    <t>783244101</t>
  </si>
  <si>
    <t>Základní jednonásobný polyuretanový nátěr tesařských konstrukcí</t>
  </si>
  <si>
    <t>412718397</t>
  </si>
  <si>
    <t>80</t>
  </si>
  <si>
    <t>783247101</t>
  </si>
  <si>
    <t>Krycí jednonásobný polyuretanový nátěr tesařských konstrukcí</t>
  </si>
  <si>
    <t>-1358378957</t>
  </si>
  <si>
    <t>784</t>
  </si>
  <si>
    <t>Dokončovací práce - malby a tapety</t>
  </si>
  <si>
    <t>81</t>
  </si>
  <si>
    <t>784181111</t>
  </si>
  <si>
    <t>Základní silikátová jednonásobná penetrace podkladu v místnostech výšky do 3,80m</t>
  </si>
  <si>
    <t>-1625535851</t>
  </si>
  <si>
    <t>82</t>
  </si>
  <si>
    <t>784221101</t>
  </si>
  <si>
    <t>Dvojnásobné bílé malby ze směsí za sucha dobře otěruvzdorných v místnostech do 3,80 m</t>
  </si>
  <si>
    <t>-1055070758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</si>
</sst>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IprosGymnazium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Instalace VZT zařízení pro tělocvičnu a aulu Gymnázium Benešov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Benešov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20. 7. 2019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7.9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Benešov, Masarykovo nám.100, 256 01 Benešov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IPROS s.r.o. Tyršova 2076, 256 01 Benešov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40.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'IprosGymnazium - Instalac...'!J28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'IprosGymnazium - Instalac...'!P130</f>
        <v>0</v>
      </c>
      <c r="AV95" s="124">
        <f>'IprosGymnazium - Instalac...'!J31</f>
        <v>0</v>
      </c>
      <c r="AW95" s="124">
        <f>'IprosGymnazium - Instalac...'!J32</f>
        <v>0</v>
      </c>
      <c r="AX95" s="124">
        <f>'IprosGymnazium - Instalac...'!J33</f>
        <v>0</v>
      </c>
      <c r="AY95" s="124">
        <f>'IprosGymnazium - Instalac...'!J34</f>
        <v>0</v>
      </c>
      <c r="AZ95" s="124">
        <f>'IprosGymnazium - Instalac...'!F31</f>
        <v>0</v>
      </c>
      <c r="BA95" s="124">
        <f>'IprosGymnazium - Instalac...'!F32</f>
        <v>0</v>
      </c>
      <c r="BB95" s="124">
        <f>'IprosGymnazium - Instalac...'!F33</f>
        <v>0</v>
      </c>
      <c r="BC95" s="124">
        <f>'IprosGymnazium - Instalac...'!F34</f>
        <v>0</v>
      </c>
      <c r="BD95" s="126">
        <f>'IprosGymnazium - Instalac...'!F35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+IxNQqsZ5lVOYi0S1pm+kMyJF0W0/jkDhaOSia3hAbgwCp/DFLQQwwXNiTvHRAi9BYc9IaS90+1vchgTtNHqsw==" hashValue="1A/BKKqgO1C0JjUO7jU7j+ZSfRPk97CvfaoH9GHCtBH1o+Et3vLvq0In/FU1e9S4dw4cZ579Y8n6EXbENx2Ei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IprosGymnazium - Instala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83</v>
      </c>
    </row>
    <row r="4" s="1" customFormat="1" ht="24.96" customHeight="1">
      <c r="B4" s="17"/>
      <c r="D4" s="132" t="s">
        <v>84</v>
      </c>
      <c r="I4" s="128"/>
      <c r="L4" s="17"/>
      <c r="M4" s="133" t="s">
        <v>10</v>
      </c>
      <c r="AT4" s="14" t="s">
        <v>4</v>
      </c>
    </row>
    <row r="5" s="1" customFormat="1" ht="6.96" customHeight="1">
      <c r="B5" s="17"/>
      <c r="I5" s="128"/>
      <c r="L5" s="17"/>
    </row>
    <row r="6" s="2" customFormat="1" ht="12" customHeight="1">
      <c r="A6" s="35"/>
      <c r="B6" s="41"/>
      <c r="C6" s="35"/>
      <c r="D6" s="134" t="s">
        <v>16</v>
      </c>
      <c r="E6" s="35"/>
      <c r="F6" s="35"/>
      <c r="G6" s="35"/>
      <c r="H6" s="35"/>
      <c r="I6" s="1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6" t="s">
        <v>17</v>
      </c>
      <c r="F7" s="35"/>
      <c r="G7" s="35"/>
      <c r="H7" s="35"/>
      <c r="I7" s="1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1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4" t="s">
        <v>18</v>
      </c>
      <c r="E9" s="35"/>
      <c r="F9" s="137" t="s">
        <v>1</v>
      </c>
      <c r="G9" s="35"/>
      <c r="H9" s="35"/>
      <c r="I9" s="138" t="s">
        <v>19</v>
      </c>
      <c r="J9" s="137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4" t="s">
        <v>20</v>
      </c>
      <c r="E10" s="35"/>
      <c r="F10" s="137" t="s">
        <v>21</v>
      </c>
      <c r="G10" s="35"/>
      <c r="H10" s="35"/>
      <c r="I10" s="138" t="s">
        <v>22</v>
      </c>
      <c r="J10" s="139" t="str">
        <f>'Rekapitulace stavby'!AN8</f>
        <v>20. 7. 2019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1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24</v>
      </c>
      <c r="E12" s="35"/>
      <c r="F12" s="35"/>
      <c r="G12" s="35"/>
      <c r="H12" s="35"/>
      <c r="I12" s="138" t="s">
        <v>25</v>
      </c>
      <c r="J12" s="137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7" t="s">
        <v>26</v>
      </c>
      <c r="F13" s="35"/>
      <c r="G13" s="35"/>
      <c r="H13" s="35"/>
      <c r="I13" s="138" t="s">
        <v>27</v>
      </c>
      <c r="J13" s="137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1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4" t="s">
        <v>28</v>
      </c>
      <c r="E15" s="35"/>
      <c r="F15" s="35"/>
      <c r="G15" s="35"/>
      <c r="H15" s="35"/>
      <c r="I15" s="138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7"/>
      <c r="G16" s="137"/>
      <c r="H16" s="137"/>
      <c r="I16" s="138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1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4" t="s">
        <v>30</v>
      </c>
      <c r="E18" s="35"/>
      <c r="F18" s="35"/>
      <c r="G18" s="35"/>
      <c r="H18" s="35"/>
      <c r="I18" s="138" t="s">
        <v>25</v>
      </c>
      <c r="J18" s="137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7" t="s">
        <v>31</v>
      </c>
      <c r="F19" s="35"/>
      <c r="G19" s="35"/>
      <c r="H19" s="35"/>
      <c r="I19" s="138" t="s">
        <v>27</v>
      </c>
      <c r="J19" s="137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4" t="s">
        <v>33</v>
      </c>
      <c r="E21" s="35"/>
      <c r="F21" s="35"/>
      <c r="G21" s="35"/>
      <c r="H21" s="35"/>
      <c r="I21" s="138" t="s">
        <v>25</v>
      </c>
      <c r="J21" s="137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7" t="str">
        <f>IF('Rekapitulace stavby'!E20="","",'Rekapitulace stavby'!E20)</f>
        <v xml:space="preserve"> </v>
      </c>
      <c r="F22" s="35"/>
      <c r="G22" s="35"/>
      <c r="H22" s="35"/>
      <c r="I22" s="138" t="s">
        <v>27</v>
      </c>
      <c r="J22" s="137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4" t="s">
        <v>35</v>
      </c>
      <c r="E24" s="35"/>
      <c r="F24" s="35"/>
      <c r="G24" s="35"/>
      <c r="H24" s="35"/>
      <c r="I24" s="1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3"/>
      <c r="J25" s="140"/>
      <c r="K25" s="140"/>
      <c r="L25" s="144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5"/>
      <c r="E27" s="145"/>
      <c r="F27" s="145"/>
      <c r="G27" s="145"/>
      <c r="H27" s="145"/>
      <c r="I27" s="146"/>
      <c r="J27" s="145"/>
      <c r="K27" s="14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7" t="s">
        <v>36</v>
      </c>
      <c r="E28" s="35"/>
      <c r="F28" s="35"/>
      <c r="G28" s="35"/>
      <c r="H28" s="35"/>
      <c r="I28" s="135"/>
      <c r="J28" s="148">
        <f>ROUND(J130,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9" t="s">
        <v>38</v>
      </c>
      <c r="G30" s="35"/>
      <c r="H30" s="35"/>
      <c r="I30" s="150" t="s">
        <v>37</v>
      </c>
      <c r="J30" s="149" t="s">
        <v>39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1" t="s">
        <v>40</v>
      </c>
      <c r="E31" s="134" t="s">
        <v>41</v>
      </c>
      <c r="F31" s="152">
        <f>ROUND((SUM(BE130:BE230)),  2)</f>
        <v>0</v>
      </c>
      <c r="G31" s="35"/>
      <c r="H31" s="35"/>
      <c r="I31" s="153">
        <v>0.20999999999999999</v>
      </c>
      <c r="J31" s="152">
        <f>ROUND(((SUM(BE130:BE230))*I31),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4" t="s">
        <v>42</v>
      </c>
      <c r="F32" s="152">
        <f>ROUND((SUM(BF130:BF230)),  2)</f>
        <v>0</v>
      </c>
      <c r="G32" s="35"/>
      <c r="H32" s="35"/>
      <c r="I32" s="153">
        <v>0.14999999999999999</v>
      </c>
      <c r="J32" s="152">
        <f>ROUND(((SUM(BF130:BF230))*I32),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4" t="s">
        <v>43</v>
      </c>
      <c r="F33" s="152">
        <f>ROUND((SUM(BG130:BG230)),  2)</f>
        <v>0</v>
      </c>
      <c r="G33" s="35"/>
      <c r="H33" s="35"/>
      <c r="I33" s="153">
        <v>0.20999999999999999</v>
      </c>
      <c r="J33" s="152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4" t="s">
        <v>44</v>
      </c>
      <c r="F34" s="152">
        <f>ROUND((SUM(BH130:BH230)),  2)</f>
        <v>0</v>
      </c>
      <c r="G34" s="35"/>
      <c r="H34" s="35"/>
      <c r="I34" s="153">
        <v>0.14999999999999999</v>
      </c>
      <c r="J34" s="152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4" t="s">
        <v>45</v>
      </c>
      <c r="F35" s="152">
        <f>ROUND((SUM(BI130:BI230)),  2)</f>
        <v>0</v>
      </c>
      <c r="G35" s="35"/>
      <c r="H35" s="35"/>
      <c r="I35" s="153">
        <v>0</v>
      </c>
      <c r="J35" s="152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1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4"/>
      <c r="D37" s="155" t="s">
        <v>46</v>
      </c>
      <c r="E37" s="156"/>
      <c r="F37" s="156"/>
      <c r="G37" s="157" t="s">
        <v>47</v>
      </c>
      <c r="H37" s="158" t="s">
        <v>48</v>
      </c>
      <c r="I37" s="159"/>
      <c r="J37" s="160">
        <f>SUM(J28:J35)</f>
        <v>0</v>
      </c>
      <c r="K37" s="161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1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I39" s="128"/>
      <c r="L39" s="17"/>
    </row>
    <row r="40" s="1" customFormat="1" ht="14.4" customHeight="1">
      <c r="B40" s="17"/>
      <c r="I40" s="128"/>
      <c r="L40" s="17"/>
    </row>
    <row r="41" s="1" customFormat="1" ht="14.4" customHeight="1">
      <c r="B41" s="17"/>
      <c r="I41" s="128"/>
      <c r="L41" s="17"/>
    </row>
    <row r="42" s="1" customFormat="1" ht="14.4" customHeight="1">
      <c r="B42" s="17"/>
      <c r="I42" s="128"/>
      <c r="L42" s="17"/>
    </row>
    <row r="43" s="1" customFormat="1" ht="14.4" customHeight="1">
      <c r="B43" s="17"/>
      <c r="I43" s="128"/>
      <c r="L43" s="17"/>
    </row>
    <row r="44" s="1" customFormat="1" ht="14.4" customHeight="1">
      <c r="B44" s="17"/>
      <c r="I44" s="128"/>
      <c r="L44" s="17"/>
    </row>
    <row r="45" s="1" customFormat="1" ht="14.4" customHeight="1">
      <c r="B45" s="17"/>
      <c r="I45" s="128"/>
      <c r="L45" s="17"/>
    </row>
    <row r="46" s="1" customFormat="1" ht="14.4" customHeight="1">
      <c r="B46" s="17"/>
      <c r="I46" s="128"/>
      <c r="L46" s="17"/>
    </row>
    <row r="47" s="1" customFormat="1" ht="14.4" customHeight="1">
      <c r="B47" s="17"/>
      <c r="I47" s="128"/>
      <c r="L47" s="17"/>
    </row>
    <row r="48" s="1" customFormat="1" ht="14.4" customHeight="1">
      <c r="B48" s="17"/>
      <c r="I48" s="128"/>
      <c r="L48" s="17"/>
    </row>
    <row r="49" s="1" customFormat="1" ht="14.4" customHeight="1">
      <c r="B49" s="17"/>
      <c r="I49" s="128"/>
      <c r="L49" s="17"/>
    </row>
    <row r="50" s="2" customFormat="1" ht="14.4" customHeight="1">
      <c r="B50" s="60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53</v>
      </c>
      <c r="E65" s="170"/>
      <c r="F65" s="170"/>
      <c r="G65" s="162" t="s">
        <v>54</v>
      </c>
      <c r="H65" s="170"/>
      <c r="I65" s="171"/>
      <c r="J65" s="170"/>
      <c r="K65" s="17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85</v>
      </c>
      <c r="D82" s="37"/>
      <c r="E82" s="37"/>
      <c r="F82" s="37"/>
      <c r="G82" s="37"/>
      <c r="H82" s="37"/>
      <c r="I82" s="135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5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5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Instalace VZT zařízení pro tělocvičnu a aulu Gymnázium Benešov</v>
      </c>
      <c r="F85" s="37"/>
      <c r="G85" s="37"/>
      <c r="H85" s="37"/>
      <c r="I85" s="135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135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Benešov</v>
      </c>
      <c r="G87" s="37"/>
      <c r="H87" s="37"/>
      <c r="I87" s="138" t="s">
        <v>22</v>
      </c>
      <c r="J87" s="76" t="str">
        <f>IF(J10="","",J10)</f>
        <v>20. 7. 2019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5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43.05" customHeight="1">
      <c r="A89" s="35"/>
      <c r="B89" s="36"/>
      <c r="C89" s="29" t="s">
        <v>24</v>
      </c>
      <c r="D89" s="37"/>
      <c r="E89" s="37"/>
      <c r="F89" s="24" t="str">
        <f>E13</f>
        <v>Město Benešov, Masarykovo nám.100, 256 01 Benešov</v>
      </c>
      <c r="G89" s="37"/>
      <c r="H89" s="37"/>
      <c r="I89" s="138" t="s">
        <v>30</v>
      </c>
      <c r="J89" s="33" t="str">
        <f>E19</f>
        <v>IPROS s.r.o. Tyršova 2076, 256 01 Benešov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138" t="s">
        <v>33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135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8" t="s">
        <v>86</v>
      </c>
      <c r="D92" s="179"/>
      <c r="E92" s="179"/>
      <c r="F92" s="179"/>
      <c r="G92" s="179"/>
      <c r="H92" s="179"/>
      <c r="I92" s="180"/>
      <c r="J92" s="181" t="s">
        <v>87</v>
      </c>
      <c r="K92" s="179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5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82" t="s">
        <v>88</v>
      </c>
      <c r="D94" s="37"/>
      <c r="E94" s="37"/>
      <c r="F94" s="37"/>
      <c r="G94" s="37"/>
      <c r="H94" s="37"/>
      <c r="I94" s="135"/>
      <c r="J94" s="107">
        <f>J130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89</v>
      </c>
    </row>
    <row r="95" s="9" customFormat="1" ht="24.96" customHeight="1">
      <c r="A95" s="9"/>
      <c r="B95" s="183"/>
      <c r="C95" s="184"/>
      <c r="D95" s="185" t="s">
        <v>90</v>
      </c>
      <c r="E95" s="186"/>
      <c r="F95" s="186"/>
      <c r="G95" s="186"/>
      <c r="H95" s="186"/>
      <c r="I95" s="187"/>
      <c r="J95" s="188">
        <f>J131</f>
        <v>0</v>
      </c>
      <c r="K95" s="184"/>
      <c r="L95" s="18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0"/>
      <c r="C96" s="191"/>
      <c r="D96" s="192" t="s">
        <v>91</v>
      </c>
      <c r="E96" s="193"/>
      <c r="F96" s="193"/>
      <c r="G96" s="193"/>
      <c r="H96" s="193"/>
      <c r="I96" s="194"/>
      <c r="J96" s="195">
        <f>J132</f>
        <v>0</v>
      </c>
      <c r="K96" s="191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0"/>
      <c r="C97" s="191"/>
      <c r="D97" s="192" t="s">
        <v>92</v>
      </c>
      <c r="E97" s="193"/>
      <c r="F97" s="193"/>
      <c r="G97" s="193"/>
      <c r="H97" s="193"/>
      <c r="I97" s="194"/>
      <c r="J97" s="195">
        <f>J138</f>
        <v>0</v>
      </c>
      <c r="K97" s="191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0"/>
      <c r="C98" s="191"/>
      <c r="D98" s="192" t="s">
        <v>93</v>
      </c>
      <c r="E98" s="193"/>
      <c r="F98" s="193"/>
      <c r="G98" s="193"/>
      <c r="H98" s="193"/>
      <c r="I98" s="194"/>
      <c r="J98" s="195">
        <f>J140</f>
        <v>0</v>
      </c>
      <c r="K98" s="19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0"/>
      <c r="C99" s="191"/>
      <c r="D99" s="192" t="s">
        <v>94</v>
      </c>
      <c r="E99" s="193"/>
      <c r="F99" s="193"/>
      <c r="G99" s="193"/>
      <c r="H99" s="193"/>
      <c r="I99" s="194"/>
      <c r="J99" s="195">
        <f>J148</f>
        <v>0</v>
      </c>
      <c r="K99" s="19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0"/>
      <c r="C100" s="191"/>
      <c r="D100" s="192" t="s">
        <v>95</v>
      </c>
      <c r="E100" s="193"/>
      <c r="F100" s="193"/>
      <c r="G100" s="193"/>
      <c r="H100" s="193"/>
      <c r="I100" s="194"/>
      <c r="J100" s="195">
        <f>J161</f>
        <v>0</v>
      </c>
      <c r="K100" s="19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0"/>
      <c r="C101" s="191"/>
      <c r="D101" s="192" t="s">
        <v>96</v>
      </c>
      <c r="E101" s="193"/>
      <c r="F101" s="193"/>
      <c r="G101" s="193"/>
      <c r="H101" s="193"/>
      <c r="I101" s="194"/>
      <c r="J101" s="195">
        <f>J166</f>
        <v>0</v>
      </c>
      <c r="K101" s="19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3"/>
      <c r="C102" s="184"/>
      <c r="D102" s="185" t="s">
        <v>97</v>
      </c>
      <c r="E102" s="186"/>
      <c r="F102" s="186"/>
      <c r="G102" s="186"/>
      <c r="H102" s="186"/>
      <c r="I102" s="187"/>
      <c r="J102" s="188">
        <f>J168</f>
        <v>0</v>
      </c>
      <c r="K102" s="184"/>
      <c r="L102" s="18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0"/>
      <c r="C103" s="191"/>
      <c r="D103" s="192" t="s">
        <v>98</v>
      </c>
      <c r="E103" s="193"/>
      <c r="F103" s="193"/>
      <c r="G103" s="193"/>
      <c r="H103" s="193"/>
      <c r="I103" s="194"/>
      <c r="J103" s="195">
        <f>J169</f>
        <v>0</v>
      </c>
      <c r="K103" s="19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0"/>
      <c r="C104" s="191"/>
      <c r="D104" s="192" t="s">
        <v>99</v>
      </c>
      <c r="E104" s="193"/>
      <c r="F104" s="193"/>
      <c r="G104" s="193"/>
      <c r="H104" s="193"/>
      <c r="I104" s="194"/>
      <c r="J104" s="195">
        <f>J172</f>
        <v>0</v>
      </c>
      <c r="K104" s="191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0"/>
      <c r="C105" s="191"/>
      <c r="D105" s="192" t="s">
        <v>100</v>
      </c>
      <c r="E105" s="193"/>
      <c r="F105" s="193"/>
      <c r="G105" s="193"/>
      <c r="H105" s="193"/>
      <c r="I105" s="194"/>
      <c r="J105" s="195">
        <f>J174</f>
        <v>0</v>
      </c>
      <c r="K105" s="19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0"/>
      <c r="C106" s="191"/>
      <c r="D106" s="192" t="s">
        <v>101</v>
      </c>
      <c r="E106" s="193"/>
      <c r="F106" s="193"/>
      <c r="G106" s="193"/>
      <c r="H106" s="193"/>
      <c r="I106" s="194"/>
      <c r="J106" s="195">
        <f>J176</f>
        <v>0</v>
      </c>
      <c r="K106" s="19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0"/>
      <c r="C107" s="191"/>
      <c r="D107" s="192" t="s">
        <v>102</v>
      </c>
      <c r="E107" s="193"/>
      <c r="F107" s="193"/>
      <c r="G107" s="193"/>
      <c r="H107" s="193"/>
      <c r="I107" s="194"/>
      <c r="J107" s="195">
        <f>J197</f>
        <v>0</v>
      </c>
      <c r="K107" s="191"/>
      <c r="L107" s="19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0"/>
      <c r="C108" s="191"/>
      <c r="D108" s="192" t="s">
        <v>103</v>
      </c>
      <c r="E108" s="193"/>
      <c r="F108" s="193"/>
      <c r="G108" s="193"/>
      <c r="H108" s="193"/>
      <c r="I108" s="194"/>
      <c r="J108" s="195">
        <f>J203</f>
        <v>0</v>
      </c>
      <c r="K108" s="191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0"/>
      <c r="C109" s="191"/>
      <c r="D109" s="192" t="s">
        <v>104</v>
      </c>
      <c r="E109" s="193"/>
      <c r="F109" s="193"/>
      <c r="G109" s="193"/>
      <c r="H109" s="193"/>
      <c r="I109" s="194"/>
      <c r="J109" s="195">
        <f>J207</f>
        <v>0</v>
      </c>
      <c r="K109" s="191"/>
      <c r="L109" s="19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0"/>
      <c r="C110" s="191"/>
      <c r="D110" s="192" t="s">
        <v>105</v>
      </c>
      <c r="E110" s="193"/>
      <c r="F110" s="193"/>
      <c r="G110" s="193"/>
      <c r="H110" s="193"/>
      <c r="I110" s="194"/>
      <c r="J110" s="195">
        <f>J211</f>
        <v>0</v>
      </c>
      <c r="K110" s="191"/>
      <c r="L110" s="19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0"/>
      <c r="C111" s="191"/>
      <c r="D111" s="192" t="s">
        <v>106</v>
      </c>
      <c r="E111" s="193"/>
      <c r="F111" s="193"/>
      <c r="G111" s="193"/>
      <c r="H111" s="193"/>
      <c r="I111" s="194"/>
      <c r="J111" s="195">
        <f>J224</f>
        <v>0</v>
      </c>
      <c r="K111" s="191"/>
      <c r="L111" s="19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0"/>
      <c r="C112" s="191"/>
      <c r="D112" s="192" t="s">
        <v>107</v>
      </c>
      <c r="E112" s="193"/>
      <c r="F112" s="193"/>
      <c r="G112" s="193"/>
      <c r="H112" s="193"/>
      <c r="I112" s="194"/>
      <c r="J112" s="195">
        <f>J228</f>
        <v>0</v>
      </c>
      <c r="K112" s="191"/>
      <c r="L112" s="19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5"/>
      <c r="B113" s="36"/>
      <c r="C113" s="37"/>
      <c r="D113" s="37"/>
      <c r="E113" s="37"/>
      <c r="F113" s="37"/>
      <c r="G113" s="37"/>
      <c r="H113" s="37"/>
      <c r="I113" s="135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63"/>
      <c r="C114" s="64"/>
      <c r="D114" s="64"/>
      <c r="E114" s="64"/>
      <c r="F114" s="64"/>
      <c r="G114" s="64"/>
      <c r="H114" s="64"/>
      <c r="I114" s="174"/>
      <c r="J114" s="64"/>
      <c r="K114" s="64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="2" customFormat="1" ht="6.96" customHeight="1">
      <c r="A118" s="35"/>
      <c r="B118" s="65"/>
      <c r="C118" s="66"/>
      <c r="D118" s="66"/>
      <c r="E118" s="66"/>
      <c r="F118" s="66"/>
      <c r="G118" s="66"/>
      <c r="H118" s="66"/>
      <c r="I118" s="177"/>
      <c r="J118" s="66"/>
      <c r="K118" s="66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.96" customHeight="1">
      <c r="A119" s="35"/>
      <c r="B119" s="36"/>
      <c r="C119" s="20" t="s">
        <v>108</v>
      </c>
      <c r="D119" s="37"/>
      <c r="E119" s="37"/>
      <c r="F119" s="37"/>
      <c r="G119" s="37"/>
      <c r="H119" s="37"/>
      <c r="I119" s="135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35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16</v>
      </c>
      <c r="D121" s="37"/>
      <c r="E121" s="37"/>
      <c r="F121" s="37"/>
      <c r="G121" s="37"/>
      <c r="H121" s="37"/>
      <c r="I121" s="135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3" t="str">
        <f>E7</f>
        <v>Instalace VZT zařízení pro tělocvičnu a aulu Gymnázium Benešov</v>
      </c>
      <c r="F122" s="37"/>
      <c r="G122" s="37"/>
      <c r="H122" s="37"/>
      <c r="I122" s="135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135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7"/>
      <c r="E124" s="37"/>
      <c r="F124" s="24" t="str">
        <f>F10</f>
        <v>Benešov</v>
      </c>
      <c r="G124" s="37"/>
      <c r="H124" s="37"/>
      <c r="I124" s="138" t="s">
        <v>22</v>
      </c>
      <c r="J124" s="76" t="str">
        <f>IF(J10="","",J10)</f>
        <v>20. 7. 2019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135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43.05" customHeight="1">
      <c r="A126" s="35"/>
      <c r="B126" s="36"/>
      <c r="C126" s="29" t="s">
        <v>24</v>
      </c>
      <c r="D126" s="37"/>
      <c r="E126" s="37"/>
      <c r="F126" s="24" t="str">
        <f>E13</f>
        <v>Město Benešov, Masarykovo nám.100, 256 01 Benešov</v>
      </c>
      <c r="G126" s="37"/>
      <c r="H126" s="37"/>
      <c r="I126" s="138" t="s">
        <v>30</v>
      </c>
      <c r="J126" s="33" t="str">
        <f>E19</f>
        <v>IPROS s.r.o. Tyršova 2076, 256 01 Benešov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28</v>
      </c>
      <c r="D127" s="37"/>
      <c r="E127" s="37"/>
      <c r="F127" s="24" t="str">
        <f>IF(E16="","",E16)</f>
        <v>Vyplň údaj</v>
      </c>
      <c r="G127" s="37"/>
      <c r="H127" s="37"/>
      <c r="I127" s="138" t="s">
        <v>33</v>
      </c>
      <c r="J127" s="33" t="str">
        <f>E22</f>
        <v xml:space="preserve"> 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135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97"/>
      <c r="B129" s="198"/>
      <c r="C129" s="199" t="s">
        <v>109</v>
      </c>
      <c r="D129" s="200" t="s">
        <v>61</v>
      </c>
      <c r="E129" s="200" t="s">
        <v>57</v>
      </c>
      <c r="F129" s="200" t="s">
        <v>58</v>
      </c>
      <c r="G129" s="200" t="s">
        <v>110</v>
      </c>
      <c r="H129" s="200" t="s">
        <v>111</v>
      </c>
      <c r="I129" s="201" t="s">
        <v>112</v>
      </c>
      <c r="J129" s="202" t="s">
        <v>87</v>
      </c>
      <c r="K129" s="203" t="s">
        <v>113</v>
      </c>
      <c r="L129" s="204"/>
      <c r="M129" s="97" t="s">
        <v>1</v>
      </c>
      <c r="N129" s="98" t="s">
        <v>40</v>
      </c>
      <c r="O129" s="98" t="s">
        <v>114</v>
      </c>
      <c r="P129" s="98" t="s">
        <v>115</v>
      </c>
      <c r="Q129" s="98" t="s">
        <v>116</v>
      </c>
      <c r="R129" s="98" t="s">
        <v>117</v>
      </c>
      <c r="S129" s="98" t="s">
        <v>118</v>
      </c>
      <c r="T129" s="99" t="s">
        <v>119</v>
      </c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</row>
    <row r="130" s="2" customFormat="1" ht="22.8" customHeight="1">
      <c r="A130" s="35"/>
      <c r="B130" s="36"/>
      <c r="C130" s="104" t="s">
        <v>120</v>
      </c>
      <c r="D130" s="37"/>
      <c r="E130" s="37"/>
      <c r="F130" s="37"/>
      <c r="G130" s="37"/>
      <c r="H130" s="37"/>
      <c r="I130" s="135"/>
      <c r="J130" s="205">
        <f>BK130</f>
        <v>0</v>
      </c>
      <c r="K130" s="37"/>
      <c r="L130" s="41"/>
      <c r="M130" s="100"/>
      <c r="N130" s="206"/>
      <c r="O130" s="101"/>
      <c r="P130" s="207">
        <f>P131+P168</f>
        <v>0</v>
      </c>
      <c r="Q130" s="101"/>
      <c r="R130" s="207">
        <f>R131+R168</f>
        <v>9.7480219200000011</v>
      </c>
      <c r="S130" s="101"/>
      <c r="T130" s="208">
        <f>T131+T168</f>
        <v>11.103966999999999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75</v>
      </c>
      <c r="AU130" s="14" t="s">
        <v>89</v>
      </c>
      <c r="BK130" s="209">
        <f>BK131+BK168</f>
        <v>0</v>
      </c>
    </row>
    <row r="131" s="12" customFormat="1" ht="25.92" customHeight="1">
      <c r="A131" s="12"/>
      <c r="B131" s="210"/>
      <c r="C131" s="211"/>
      <c r="D131" s="212" t="s">
        <v>75</v>
      </c>
      <c r="E131" s="213" t="s">
        <v>121</v>
      </c>
      <c r="F131" s="213" t="s">
        <v>122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P132+P138+P140+P148+P161+P166</f>
        <v>0</v>
      </c>
      <c r="Q131" s="218"/>
      <c r="R131" s="219">
        <f>R132+R138+R140+R148+R161+R166</f>
        <v>6.4698273200000012</v>
      </c>
      <c r="S131" s="218"/>
      <c r="T131" s="220">
        <f>T132+T138+T140+T148+T161+T166</f>
        <v>8.7461999999999982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81</v>
      </c>
      <c r="AT131" s="222" t="s">
        <v>75</v>
      </c>
      <c r="AU131" s="222" t="s">
        <v>76</v>
      </c>
      <c r="AY131" s="221" t="s">
        <v>123</v>
      </c>
      <c r="BK131" s="223">
        <f>BK132+BK138+BK140+BK148+BK161+BK166</f>
        <v>0</v>
      </c>
    </row>
    <row r="132" s="12" customFormat="1" ht="22.8" customHeight="1">
      <c r="A132" s="12"/>
      <c r="B132" s="210"/>
      <c r="C132" s="211"/>
      <c r="D132" s="212" t="s">
        <v>75</v>
      </c>
      <c r="E132" s="224" t="s">
        <v>124</v>
      </c>
      <c r="F132" s="224" t="s">
        <v>125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SUM(P133:P137)</f>
        <v>0</v>
      </c>
      <c r="Q132" s="218"/>
      <c r="R132" s="219">
        <f>SUM(R133:R137)</f>
        <v>2.4606068799999998</v>
      </c>
      <c r="S132" s="218"/>
      <c r="T132" s="220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81</v>
      </c>
      <c r="AT132" s="222" t="s">
        <v>75</v>
      </c>
      <c r="AU132" s="222" t="s">
        <v>81</v>
      </c>
      <c r="AY132" s="221" t="s">
        <v>123</v>
      </c>
      <c r="BK132" s="223">
        <f>SUM(BK133:BK137)</f>
        <v>0</v>
      </c>
    </row>
    <row r="133" s="2" customFormat="1" ht="16.5" customHeight="1">
      <c r="A133" s="35"/>
      <c r="B133" s="36"/>
      <c r="C133" s="226" t="s">
        <v>81</v>
      </c>
      <c r="D133" s="226" t="s">
        <v>126</v>
      </c>
      <c r="E133" s="227" t="s">
        <v>127</v>
      </c>
      <c r="F133" s="228" t="s">
        <v>128</v>
      </c>
      <c r="G133" s="229" t="s">
        <v>129</v>
      </c>
      <c r="H133" s="230">
        <v>0.45100000000000001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88"/>
      <c r="P133" s="236">
        <f>O133*H133</f>
        <v>0</v>
      </c>
      <c r="Q133" s="236">
        <v>1.94302</v>
      </c>
      <c r="R133" s="236">
        <f>Q133*H133</f>
        <v>0.87630202000000001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130</v>
      </c>
      <c r="AT133" s="238" t="s">
        <v>126</v>
      </c>
      <c r="AU133" s="238" t="s">
        <v>83</v>
      </c>
      <c r="AY133" s="14" t="s">
        <v>123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4" t="s">
        <v>81</v>
      </c>
      <c r="BK133" s="239">
        <f>ROUND(I133*H133,2)</f>
        <v>0</v>
      </c>
      <c r="BL133" s="14" t="s">
        <v>130</v>
      </c>
      <c r="BM133" s="238" t="s">
        <v>131</v>
      </c>
    </row>
    <row r="134" s="2" customFormat="1" ht="24" customHeight="1">
      <c r="A134" s="35"/>
      <c r="B134" s="36"/>
      <c r="C134" s="226" t="s">
        <v>83</v>
      </c>
      <c r="D134" s="226" t="s">
        <v>126</v>
      </c>
      <c r="E134" s="227" t="s">
        <v>132</v>
      </c>
      <c r="F134" s="228" t="s">
        <v>133</v>
      </c>
      <c r="G134" s="229" t="s">
        <v>134</v>
      </c>
      <c r="H134" s="230">
        <v>0.24099999999999999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88"/>
      <c r="P134" s="236">
        <f>O134*H134</f>
        <v>0</v>
      </c>
      <c r="Q134" s="236">
        <v>1.0900000000000001</v>
      </c>
      <c r="R134" s="236">
        <f>Q134*H134</f>
        <v>0.26269000000000003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130</v>
      </c>
      <c r="AT134" s="238" t="s">
        <v>126</v>
      </c>
      <c r="AU134" s="238" t="s">
        <v>83</v>
      </c>
      <c r="AY134" s="14" t="s">
        <v>123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4" t="s">
        <v>81</v>
      </c>
      <c r="BK134" s="239">
        <f>ROUND(I134*H134,2)</f>
        <v>0</v>
      </c>
      <c r="BL134" s="14" t="s">
        <v>130</v>
      </c>
      <c r="BM134" s="238" t="s">
        <v>135</v>
      </c>
    </row>
    <row r="135" s="2" customFormat="1" ht="24" customHeight="1">
      <c r="A135" s="35"/>
      <c r="B135" s="36"/>
      <c r="C135" s="226" t="s">
        <v>124</v>
      </c>
      <c r="D135" s="226" t="s">
        <v>126</v>
      </c>
      <c r="E135" s="227" t="s">
        <v>136</v>
      </c>
      <c r="F135" s="228" t="s">
        <v>137</v>
      </c>
      <c r="G135" s="229" t="s">
        <v>134</v>
      </c>
      <c r="H135" s="230">
        <v>0.54600000000000004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88"/>
      <c r="P135" s="236">
        <f>O135*H135</f>
        <v>0</v>
      </c>
      <c r="Q135" s="236">
        <v>1.0900000000000001</v>
      </c>
      <c r="R135" s="236">
        <f>Q135*H135</f>
        <v>0.59514000000000011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130</v>
      </c>
      <c r="AT135" s="238" t="s">
        <v>126</v>
      </c>
      <c r="AU135" s="238" t="s">
        <v>83</v>
      </c>
      <c r="AY135" s="14" t="s">
        <v>123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4" t="s">
        <v>81</v>
      </c>
      <c r="BK135" s="239">
        <f>ROUND(I135*H135,2)</f>
        <v>0</v>
      </c>
      <c r="BL135" s="14" t="s">
        <v>130</v>
      </c>
      <c r="BM135" s="238" t="s">
        <v>138</v>
      </c>
    </row>
    <row r="136" s="2" customFormat="1" ht="24" customHeight="1">
      <c r="A136" s="35"/>
      <c r="B136" s="36"/>
      <c r="C136" s="226" t="s">
        <v>130</v>
      </c>
      <c r="D136" s="226" t="s">
        <v>126</v>
      </c>
      <c r="E136" s="227" t="s">
        <v>139</v>
      </c>
      <c r="F136" s="228" t="s">
        <v>140</v>
      </c>
      <c r="G136" s="229" t="s">
        <v>141</v>
      </c>
      <c r="H136" s="230">
        <v>7.2839999999999998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88"/>
      <c r="P136" s="236">
        <f>O136*H136</f>
        <v>0</v>
      </c>
      <c r="Q136" s="236">
        <v>0.04795</v>
      </c>
      <c r="R136" s="236">
        <f>Q136*H136</f>
        <v>0.34926779999999996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130</v>
      </c>
      <c r="AT136" s="238" t="s">
        <v>126</v>
      </c>
      <c r="AU136" s="238" t="s">
        <v>83</v>
      </c>
      <c r="AY136" s="14" t="s">
        <v>123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4" t="s">
        <v>81</v>
      </c>
      <c r="BK136" s="239">
        <f>ROUND(I136*H136,2)</f>
        <v>0</v>
      </c>
      <c r="BL136" s="14" t="s">
        <v>130</v>
      </c>
      <c r="BM136" s="238" t="s">
        <v>142</v>
      </c>
    </row>
    <row r="137" s="2" customFormat="1" ht="24" customHeight="1">
      <c r="A137" s="35"/>
      <c r="B137" s="36"/>
      <c r="C137" s="226" t="s">
        <v>143</v>
      </c>
      <c r="D137" s="226" t="s">
        <v>126</v>
      </c>
      <c r="E137" s="227" t="s">
        <v>144</v>
      </c>
      <c r="F137" s="228" t="s">
        <v>145</v>
      </c>
      <c r="G137" s="229" t="s">
        <v>141</v>
      </c>
      <c r="H137" s="230">
        <v>2.117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88"/>
      <c r="P137" s="236">
        <f>O137*H137</f>
        <v>0</v>
      </c>
      <c r="Q137" s="236">
        <v>0.17818000000000001</v>
      </c>
      <c r="R137" s="236">
        <f>Q137*H137</f>
        <v>0.37720705999999998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130</v>
      </c>
      <c r="AT137" s="238" t="s">
        <v>126</v>
      </c>
      <c r="AU137" s="238" t="s">
        <v>83</v>
      </c>
      <c r="AY137" s="14" t="s">
        <v>123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4" t="s">
        <v>81</v>
      </c>
      <c r="BK137" s="239">
        <f>ROUND(I137*H137,2)</f>
        <v>0</v>
      </c>
      <c r="BL137" s="14" t="s">
        <v>130</v>
      </c>
      <c r="BM137" s="238" t="s">
        <v>146</v>
      </c>
    </row>
    <row r="138" s="12" customFormat="1" ht="22.8" customHeight="1">
      <c r="A138" s="12"/>
      <c r="B138" s="210"/>
      <c r="C138" s="211"/>
      <c r="D138" s="212" t="s">
        <v>75</v>
      </c>
      <c r="E138" s="224" t="s">
        <v>130</v>
      </c>
      <c r="F138" s="224" t="s">
        <v>147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P139</f>
        <v>0</v>
      </c>
      <c r="Q138" s="218"/>
      <c r="R138" s="219">
        <f>R139</f>
        <v>2.0957600000000003</v>
      </c>
      <c r="S138" s="218"/>
      <c r="T138" s="22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81</v>
      </c>
      <c r="AT138" s="222" t="s">
        <v>75</v>
      </c>
      <c r="AU138" s="222" t="s">
        <v>81</v>
      </c>
      <c r="AY138" s="221" t="s">
        <v>123</v>
      </c>
      <c r="BK138" s="223">
        <f>BK139</f>
        <v>0</v>
      </c>
    </row>
    <row r="139" s="2" customFormat="1" ht="16.5" customHeight="1">
      <c r="A139" s="35"/>
      <c r="B139" s="36"/>
      <c r="C139" s="226" t="s">
        <v>148</v>
      </c>
      <c r="D139" s="226" t="s">
        <v>126</v>
      </c>
      <c r="E139" s="227" t="s">
        <v>149</v>
      </c>
      <c r="F139" s="228" t="s">
        <v>150</v>
      </c>
      <c r="G139" s="229" t="s">
        <v>151</v>
      </c>
      <c r="H139" s="230">
        <v>92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88"/>
      <c r="P139" s="236">
        <f>O139*H139</f>
        <v>0</v>
      </c>
      <c r="Q139" s="236">
        <v>0.022780000000000002</v>
      </c>
      <c r="R139" s="236">
        <f>Q139*H139</f>
        <v>2.0957600000000003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130</v>
      </c>
      <c r="AT139" s="238" t="s">
        <v>126</v>
      </c>
      <c r="AU139" s="238" t="s">
        <v>83</v>
      </c>
      <c r="AY139" s="14" t="s">
        <v>123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4" t="s">
        <v>81</v>
      </c>
      <c r="BK139" s="239">
        <f>ROUND(I139*H139,2)</f>
        <v>0</v>
      </c>
      <c r="BL139" s="14" t="s">
        <v>130</v>
      </c>
      <c r="BM139" s="238" t="s">
        <v>152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148</v>
      </c>
      <c r="F140" s="224" t="s">
        <v>153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SUM(P141:P147)</f>
        <v>0</v>
      </c>
      <c r="Q140" s="218"/>
      <c r="R140" s="219">
        <f>SUM(R141:R147)</f>
        <v>1.8725000000000001</v>
      </c>
      <c r="S140" s="218"/>
      <c r="T140" s="220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81</v>
      </c>
      <c r="AT140" s="222" t="s">
        <v>75</v>
      </c>
      <c r="AU140" s="222" t="s">
        <v>81</v>
      </c>
      <c r="AY140" s="221" t="s">
        <v>123</v>
      </c>
      <c r="BK140" s="223">
        <f>SUM(BK141:BK147)</f>
        <v>0</v>
      </c>
    </row>
    <row r="141" s="2" customFormat="1" ht="24" customHeight="1">
      <c r="A141" s="35"/>
      <c r="B141" s="36"/>
      <c r="C141" s="226" t="s">
        <v>154</v>
      </c>
      <c r="D141" s="226" t="s">
        <v>126</v>
      </c>
      <c r="E141" s="227" t="s">
        <v>155</v>
      </c>
      <c r="F141" s="228" t="s">
        <v>156</v>
      </c>
      <c r="G141" s="229" t="s">
        <v>151</v>
      </c>
      <c r="H141" s="230">
        <v>4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88"/>
      <c r="P141" s="236">
        <f>O141*H141</f>
        <v>0</v>
      </c>
      <c r="Q141" s="236">
        <v>0.041500000000000002</v>
      </c>
      <c r="R141" s="236">
        <f>Q141*H141</f>
        <v>0.16600000000000001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130</v>
      </c>
      <c r="AT141" s="238" t="s">
        <v>126</v>
      </c>
      <c r="AU141" s="238" t="s">
        <v>83</v>
      </c>
      <c r="AY141" s="14" t="s">
        <v>123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4" t="s">
        <v>81</v>
      </c>
      <c r="BK141" s="239">
        <f>ROUND(I141*H141,2)</f>
        <v>0</v>
      </c>
      <c r="BL141" s="14" t="s">
        <v>130</v>
      </c>
      <c r="BM141" s="238" t="s">
        <v>157</v>
      </c>
    </row>
    <row r="142" s="2" customFormat="1" ht="24" customHeight="1">
      <c r="A142" s="35"/>
      <c r="B142" s="36"/>
      <c r="C142" s="226" t="s">
        <v>158</v>
      </c>
      <c r="D142" s="226" t="s">
        <v>126</v>
      </c>
      <c r="E142" s="227" t="s">
        <v>159</v>
      </c>
      <c r="F142" s="228" t="s">
        <v>160</v>
      </c>
      <c r="G142" s="229" t="s">
        <v>151</v>
      </c>
      <c r="H142" s="230">
        <v>28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88"/>
      <c r="P142" s="236">
        <f>O142*H142</f>
        <v>0</v>
      </c>
      <c r="Q142" s="236">
        <v>0.0037599999999999999</v>
      </c>
      <c r="R142" s="236">
        <f>Q142*H142</f>
        <v>0.10528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130</v>
      </c>
      <c r="AT142" s="238" t="s">
        <v>126</v>
      </c>
      <c r="AU142" s="238" t="s">
        <v>83</v>
      </c>
      <c r="AY142" s="14" t="s">
        <v>123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4" t="s">
        <v>81</v>
      </c>
      <c r="BK142" s="239">
        <f>ROUND(I142*H142,2)</f>
        <v>0</v>
      </c>
      <c r="BL142" s="14" t="s">
        <v>130</v>
      </c>
      <c r="BM142" s="238" t="s">
        <v>161</v>
      </c>
    </row>
    <row r="143" s="2" customFormat="1" ht="24" customHeight="1">
      <c r="A143" s="35"/>
      <c r="B143" s="36"/>
      <c r="C143" s="226" t="s">
        <v>162</v>
      </c>
      <c r="D143" s="226" t="s">
        <v>126</v>
      </c>
      <c r="E143" s="227" t="s">
        <v>163</v>
      </c>
      <c r="F143" s="228" t="s">
        <v>164</v>
      </c>
      <c r="G143" s="229" t="s">
        <v>151</v>
      </c>
      <c r="H143" s="230">
        <v>5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88"/>
      <c r="P143" s="236">
        <f>O143*H143</f>
        <v>0</v>
      </c>
      <c r="Q143" s="236">
        <v>0.010200000000000001</v>
      </c>
      <c r="R143" s="236">
        <f>Q143*H143</f>
        <v>0.051000000000000004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130</v>
      </c>
      <c r="AT143" s="238" t="s">
        <v>126</v>
      </c>
      <c r="AU143" s="238" t="s">
        <v>83</v>
      </c>
      <c r="AY143" s="14" t="s">
        <v>123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4" t="s">
        <v>81</v>
      </c>
      <c r="BK143" s="239">
        <f>ROUND(I143*H143,2)</f>
        <v>0</v>
      </c>
      <c r="BL143" s="14" t="s">
        <v>130</v>
      </c>
      <c r="BM143" s="238" t="s">
        <v>165</v>
      </c>
    </row>
    <row r="144" s="2" customFormat="1" ht="24" customHeight="1">
      <c r="A144" s="35"/>
      <c r="B144" s="36"/>
      <c r="C144" s="226" t="s">
        <v>166</v>
      </c>
      <c r="D144" s="226" t="s">
        <v>126</v>
      </c>
      <c r="E144" s="227" t="s">
        <v>167</v>
      </c>
      <c r="F144" s="228" t="s">
        <v>168</v>
      </c>
      <c r="G144" s="229" t="s">
        <v>151</v>
      </c>
      <c r="H144" s="230">
        <v>12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88"/>
      <c r="P144" s="236">
        <f>O144*H144</f>
        <v>0</v>
      </c>
      <c r="Q144" s="236">
        <v>0.041500000000000002</v>
      </c>
      <c r="R144" s="236">
        <f>Q144*H144</f>
        <v>0.498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130</v>
      </c>
      <c r="AT144" s="238" t="s">
        <v>126</v>
      </c>
      <c r="AU144" s="238" t="s">
        <v>83</v>
      </c>
      <c r="AY144" s="14" t="s">
        <v>123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4" t="s">
        <v>81</v>
      </c>
      <c r="BK144" s="239">
        <f>ROUND(I144*H144,2)</f>
        <v>0</v>
      </c>
      <c r="BL144" s="14" t="s">
        <v>130</v>
      </c>
      <c r="BM144" s="238" t="s">
        <v>169</v>
      </c>
    </row>
    <row r="145" s="2" customFormat="1" ht="24" customHeight="1">
      <c r="A145" s="35"/>
      <c r="B145" s="36"/>
      <c r="C145" s="226" t="s">
        <v>170</v>
      </c>
      <c r="D145" s="226" t="s">
        <v>126</v>
      </c>
      <c r="E145" s="227" t="s">
        <v>171</v>
      </c>
      <c r="F145" s="228" t="s">
        <v>172</v>
      </c>
      <c r="G145" s="229" t="s">
        <v>151</v>
      </c>
      <c r="H145" s="230">
        <v>2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88"/>
      <c r="P145" s="236">
        <f>O145*H145</f>
        <v>0</v>
      </c>
      <c r="Q145" s="236">
        <v>0.1575</v>
      </c>
      <c r="R145" s="236">
        <f>Q145*H145</f>
        <v>0.315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130</v>
      </c>
      <c r="AT145" s="238" t="s">
        <v>126</v>
      </c>
      <c r="AU145" s="238" t="s">
        <v>83</v>
      </c>
      <c r="AY145" s="14" t="s">
        <v>123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4" t="s">
        <v>81</v>
      </c>
      <c r="BK145" s="239">
        <f>ROUND(I145*H145,2)</f>
        <v>0</v>
      </c>
      <c r="BL145" s="14" t="s">
        <v>130</v>
      </c>
      <c r="BM145" s="238" t="s">
        <v>173</v>
      </c>
    </row>
    <row r="146" s="2" customFormat="1" ht="24" customHeight="1">
      <c r="A146" s="35"/>
      <c r="B146" s="36"/>
      <c r="C146" s="226" t="s">
        <v>174</v>
      </c>
      <c r="D146" s="226" t="s">
        <v>126</v>
      </c>
      <c r="E146" s="227" t="s">
        <v>175</v>
      </c>
      <c r="F146" s="228" t="s">
        <v>176</v>
      </c>
      <c r="G146" s="229" t="s">
        <v>141</v>
      </c>
      <c r="H146" s="230">
        <v>5.3650000000000002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41</v>
      </c>
      <c r="O146" s="88"/>
      <c r="P146" s="236">
        <f>O146*H146</f>
        <v>0</v>
      </c>
      <c r="Q146" s="236">
        <v>0.084000000000000005</v>
      </c>
      <c r="R146" s="236">
        <f>Q146*H146</f>
        <v>0.45066000000000006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130</v>
      </c>
      <c r="AT146" s="238" t="s">
        <v>126</v>
      </c>
      <c r="AU146" s="238" t="s">
        <v>83</v>
      </c>
      <c r="AY146" s="14" t="s">
        <v>123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4" t="s">
        <v>81</v>
      </c>
      <c r="BK146" s="239">
        <f>ROUND(I146*H146,2)</f>
        <v>0</v>
      </c>
      <c r="BL146" s="14" t="s">
        <v>130</v>
      </c>
      <c r="BM146" s="238" t="s">
        <v>177</v>
      </c>
    </row>
    <row r="147" s="2" customFormat="1" ht="24" customHeight="1">
      <c r="A147" s="35"/>
      <c r="B147" s="36"/>
      <c r="C147" s="226" t="s">
        <v>178</v>
      </c>
      <c r="D147" s="226" t="s">
        <v>126</v>
      </c>
      <c r="E147" s="227" t="s">
        <v>179</v>
      </c>
      <c r="F147" s="228" t="s">
        <v>180</v>
      </c>
      <c r="G147" s="229" t="s">
        <v>129</v>
      </c>
      <c r="H147" s="230">
        <v>0.19900000000000001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88"/>
      <c r="P147" s="236">
        <f>O147*H147</f>
        <v>0</v>
      </c>
      <c r="Q147" s="236">
        <v>1.44</v>
      </c>
      <c r="R147" s="236">
        <f>Q147*H147</f>
        <v>0.28655999999999998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130</v>
      </c>
      <c r="AT147" s="238" t="s">
        <v>126</v>
      </c>
      <c r="AU147" s="238" t="s">
        <v>83</v>
      </c>
      <c r="AY147" s="14" t="s">
        <v>123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4" t="s">
        <v>81</v>
      </c>
      <c r="BK147" s="239">
        <f>ROUND(I147*H147,2)</f>
        <v>0</v>
      </c>
      <c r="BL147" s="14" t="s">
        <v>130</v>
      </c>
      <c r="BM147" s="238" t="s">
        <v>181</v>
      </c>
    </row>
    <row r="148" s="12" customFormat="1" ht="22.8" customHeight="1">
      <c r="A148" s="12"/>
      <c r="B148" s="210"/>
      <c r="C148" s="211"/>
      <c r="D148" s="212" t="s">
        <v>75</v>
      </c>
      <c r="E148" s="224" t="s">
        <v>162</v>
      </c>
      <c r="F148" s="224" t="s">
        <v>182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SUM(P149:P160)</f>
        <v>0</v>
      </c>
      <c r="Q148" s="218"/>
      <c r="R148" s="219">
        <f>SUM(R149:R160)</f>
        <v>0.040960440000000001</v>
      </c>
      <c r="S148" s="218"/>
      <c r="T148" s="220">
        <f>SUM(T149:T160)</f>
        <v>8.7461999999999982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81</v>
      </c>
      <c r="AT148" s="222" t="s">
        <v>75</v>
      </c>
      <c r="AU148" s="222" t="s">
        <v>81</v>
      </c>
      <c r="AY148" s="221" t="s">
        <v>123</v>
      </c>
      <c r="BK148" s="223">
        <f>SUM(BK149:BK160)</f>
        <v>0</v>
      </c>
    </row>
    <row r="149" s="2" customFormat="1" ht="24" customHeight="1">
      <c r="A149" s="35"/>
      <c r="B149" s="36"/>
      <c r="C149" s="226" t="s">
        <v>183</v>
      </c>
      <c r="D149" s="226" t="s">
        <v>126</v>
      </c>
      <c r="E149" s="227" t="s">
        <v>184</v>
      </c>
      <c r="F149" s="228" t="s">
        <v>185</v>
      </c>
      <c r="G149" s="229" t="s">
        <v>141</v>
      </c>
      <c r="H149" s="230">
        <v>33.210000000000001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88"/>
      <c r="P149" s="236">
        <f>O149*H149</f>
        <v>0</v>
      </c>
      <c r="Q149" s="236">
        <v>0.00012999999999999999</v>
      </c>
      <c r="R149" s="236">
        <f>Q149*H149</f>
        <v>0.0043172999999999996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130</v>
      </c>
      <c r="AT149" s="238" t="s">
        <v>126</v>
      </c>
      <c r="AU149" s="238" t="s">
        <v>83</v>
      </c>
      <c r="AY149" s="14" t="s">
        <v>123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4" t="s">
        <v>81</v>
      </c>
      <c r="BK149" s="239">
        <f>ROUND(I149*H149,2)</f>
        <v>0</v>
      </c>
      <c r="BL149" s="14" t="s">
        <v>130</v>
      </c>
      <c r="BM149" s="238" t="s">
        <v>186</v>
      </c>
    </row>
    <row r="150" s="2" customFormat="1" ht="24" customHeight="1">
      <c r="A150" s="35"/>
      <c r="B150" s="36"/>
      <c r="C150" s="226" t="s">
        <v>8</v>
      </c>
      <c r="D150" s="226" t="s">
        <v>126</v>
      </c>
      <c r="E150" s="227" t="s">
        <v>187</v>
      </c>
      <c r="F150" s="228" t="s">
        <v>188</v>
      </c>
      <c r="G150" s="229" t="s">
        <v>141</v>
      </c>
      <c r="H150" s="230">
        <v>60.850000000000001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41</v>
      </c>
      <c r="O150" s="88"/>
      <c r="P150" s="236">
        <f>O150*H150</f>
        <v>0</v>
      </c>
      <c r="Q150" s="236">
        <v>0.00021000000000000001</v>
      </c>
      <c r="R150" s="236">
        <f>Q150*H150</f>
        <v>0.012778500000000002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130</v>
      </c>
      <c r="AT150" s="238" t="s">
        <v>126</v>
      </c>
      <c r="AU150" s="238" t="s">
        <v>83</v>
      </c>
      <c r="AY150" s="14" t="s">
        <v>123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4" t="s">
        <v>81</v>
      </c>
      <c r="BK150" s="239">
        <f>ROUND(I150*H150,2)</f>
        <v>0</v>
      </c>
      <c r="BL150" s="14" t="s">
        <v>130</v>
      </c>
      <c r="BM150" s="238" t="s">
        <v>189</v>
      </c>
    </row>
    <row r="151" s="2" customFormat="1" ht="24" customHeight="1">
      <c r="A151" s="35"/>
      <c r="B151" s="36"/>
      <c r="C151" s="226" t="s">
        <v>190</v>
      </c>
      <c r="D151" s="226" t="s">
        <v>126</v>
      </c>
      <c r="E151" s="227" t="s">
        <v>191</v>
      </c>
      <c r="F151" s="228" t="s">
        <v>192</v>
      </c>
      <c r="G151" s="229" t="s">
        <v>141</v>
      </c>
      <c r="H151" s="230">
        <v>110.06999999999999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41</v>
      </c>
      <c r="O151" s="88"/>
      <c r="P151" s="236">
        <f>O151*H151</f>
        <v>0</v>
      </c>
      <c r="Q151" s="236">
        <v>4.0000000000000003E-05</v>
      </c>
      <c r="R151" s="236">
        <f>Q151*H151</f>
        <v>0.0044028000000000001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130</v>
      </c>
      <c r="AT151" s="238" t="s">
        <v>126</v>
      </c>
      <c r="AU151" s="238" t="s">
        <v>83</v>
      </c>
      <c r="AY151" s="14" t="s">
        <v>123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4" t="s">
        <v>81</v>
      </c>
      <c r="BK151" s="239">
        <f>ROUND(I151*H151,2)</f>
        <v>0</v>
      </c>
      <c r="BL151" s="14" t="s">
        <v>130</v>
      </c>
      <c r="BM151" s="238" t="s">
        <v>193</v>
      </c>
    </row>
    <row r="152" s="2" customFormat="1" ht="24" customHeight="1">
      <c r="A152" s="35"/>
      <c r="B152" s="36"/>
      <c r="C152" s="226" t="s">
        <v>194</v>
      </c>
      <c r="D152" s="226" t="s">
        <v>126</v>
      </c>
      <c r="E152" s="227" t="s">
        <v>195</v>
      </c>
      <c r="F152" s="228" t="s">
        <v>196</v>
      </c>
      <c r="G152" s="229" t="s">
        <v>141</v>
      </c>
      <c r="H152" s="230">
        <v>486.54599999999999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41</v>
      </c>
      <c r="O152" s="88"/>
      <c r="P152" s="236">
        <f>O152*H152</f>
        <v>0</v>
      </c>
      <c r="Q152" s="236">
        <v>4.0000000000000003E-05</v>
      </c>
      <c r="R152" s="236">
        <f>Q152*H152</f>
        <v>0.019461840000000001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130</v>
      </c>
      <c r="AT152" s="238" t="s">
        <v>126</v>
      </c>
      <c r="AU152" s="238" t="s">
        <v>83</v>
      </c>
      <c r="AY152" s="14" t="s">
        <v>123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4" t="s">
        <v>81</v>
      </c>
      <c r="BK152" s="239">
        <f>ROUND(I152*H152,2)</f>
        <v>0</v>
      </c>
      <c r="BL152" s="14" t="s">
        <v>130</v>
      </c>
      <c r="BM152" s="238" t="s">
        <v>197</v>
      </c>
    </row>
    <row r="153" s="2" customFormat="1" ht="24" customHeight="1">
      <c r="A153" s="35"/>
      <c r="B153" s="36"/>
      <c r="C153" s="226" t="s">
        <v>198</v>
      </c>
      <c r="D153" s="226" t="s">
        <v>126</v>
      </c>
      <c r="E153" s="227" t="s">
        <v>199</v>
      </c>
      <c r="F153" s="228" t="s">
        <v>200</v>
      </c>
      <c r="G153" s="229" t="s">
        <v>129</v>
      </c>
      <c r="H153" s="230">
        <v>0.85499999999999998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41</v>
      </c>
      <c r="O153" s="88"/>
      <c r="P153" s="236">
        <f>O153*H153</f>
        <v>0</v>
      </c>
      <c r="Q153" s="236">
        <v>0</v>
      </c>
      <c r="R153" s="236">
        <f>Q153*H153</f>
        <v>0</v>
      </c>
      <c r="S153" s="236">
        <v>1.8</v>
      </c>
      <c r="T153" s="237">
        <f>S153*H153</f>
        <v>1.5389999999999999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130</v>
      </c>
      <c r="AT153" s="238" t="s">
        <v>126</v>
      </c>
      <c r="AU153" s="238" t="s">
        <v>83</v>
      </c>
      <c r="AY153" s="14" t="s">
        <v>123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4" t="s">
        <v>81</v>
      </c>
      <c r="BK153" s="239">
        <f>ROUND(I153*H153,2)</f>
        <v>0</v>
      </c>
      <c r="BL153" s="14" t="s">
        <v>130</v>
      </c>
      <c r="BM153" s="238" t="s">
        <v>201</v>
      </c>
    </row>
    <row r="154" s="2" customFormat="1" ht="24" customHeight="1">
      <c r="A154" s="35"/>
      <c r="B154" s="36"/>
      <c r="C154" s="226" t="s">
        <v>202</v>
      </c>
      <c r="D154" s="226" t="s">
        <v>126</v>
      </c>
      <c r="E154" s="227" t="s">
        <v>203</v>
      </c>
      <c r="F154" s="228" t="s">
        <v>204</v>
      </c>
      <c r="G154" s="229" t="s">
        <v>129</v>
      </c>
      <c r="H154" s="230">
        <v>0.19900000000000001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41</v>
      </c>
      <c r="O154" s="88"/>
      <c r="P154" s="236">
        <f>O154*H154</f>
        <v>0</v>
      </c>
      <c r="Q154" s="236">
        <v>0</v>
      </c>
      <c r="R154" s="236">
        <f>Q154*H154</f>
        <v>0</v>
      </c>
      <c r="S154" s="236">
        <v>1.3999999999999999</v>
      </c>
      <c r="T154" s="237">
        <f>S154*H154</f>
        <v>0.27860000000000001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130</v>
      </c>
      <c r="AT154" s="238" t="s">
        <v>126</v>
      </c>
      <c r="AU154" s="238" t="s">
        <v>83</v>
      </c>
      <c r="AY154" s="14" t="s">
        <v>123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4" t="s">
        <v>81</v>
      </c>
      <c r="BK154" s="239">
        <f>ROUND(I154*H154,2)</f>
        <v>0</v>
      </c>
      <c r="BL154" s="14" t="s">
        <v>130</v>
      </c>
      <c r="BM154" s="238" t="s">
        <v>205</v>
      </c>
    </row>
    <row r="155" s="2" customFormat="1" ht="24" customHeight="1">
      <c r="A155" s="35"/>
      <c r="B155" s="36"/>
      <c r="C155" s="226" t="s">
        <v>206</v>
      </c>
      <c r="D155" s="226" t="s">
        <v>126</v>
      </c>
      <c r="E155" s="227" t="s">
        <v>207</v>
      </c>
      <c r="F155" s="228" t="s">
        <v>208</v>
      </c>
      <c r="G155" s="229" t="s">
        <v>141</v>
      </c>
      <c r="H155" s="230">
        <v>4.3499999999999996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88"/>
      <c r="P155" s="236">
        <f>O155*H155</f>
        <v>0</v>
      </c>
      <c r="Q155" s="236">
        <v>0</v>
      </c>
      <c r="R155" s="236">
        <f>Q155*H155</f>
        <v>0</v>
      </c>
      <c r="S155" s="236">
        <v>0.034000000000000002</v>
      </c>
      <c r="T155" s="237">
        <f>S155*H155</f>
        <v>0.1479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130</v>
      </c>
      <c r="AT155" s="238" t="s">
        <v>126</v>
      </c>
      <c r="AU155" s="238" t="s">
        <v>83</v>
      </c>
      <c r="AY155" s="14" t="s">
        <v>123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4" t="s">
        <v>81</v>
      </c>
      <c r="BK155" s="239">
        <f>ROUND(I155*H155,2)</f>
        <v>0</v>
      </c>
      <c r="BL155" s="14" t="s">
        <v>130</v>
      </c>
      <c r="BM155" s="238" t="s">
        <v>209</v>
      </c>
    </row>
    <row r="156" s="2" customFormat="1" ht="24" customHeight="1">
      <c r="A156" s="35"/>
      <c r="B156" s="36"/>
      <c r="C156" s="226" t="s">
        <v>7</v>
      </c>
      <c r="D156" s="226" t="s">
        <v>126</v>
      </c>
      <c r="E156" s="227" t="s">
        <v>210</v>
      </c>
      <c r="F156" s="228" t="s">
        <v>211</v>
      </c>
      <c r="G156" s="229" t="s">
        <v>151</v>
      </c>
      <c r="H156" s="230">
        <v>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41</v>
      </c>
      <c r="O156" s="88"/>
      <c r="P156" s="236">
        <f>O156*H156</f>
        <v>0</v>
      </c>
      <c r="Q156" s="236">
        <v>0</v>
      </c>
      <c r="R156" s="236">
        <f>Q156*H156</f>
        <v>0</v>
      </c>
      <c r="S156" s="236">
        <v>0.41299999999999998</v>
      </c>
      <c r="T156" s="237">
        <f>S156*H156</f>
        <v>0.41299999999999998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130</v>
      </c>
      <c r="AT156" s="238" t="s">
        <v>126</v>
      </c>
      <c r="AU156" s="238" t="s">
        <v>83</v>
      </c>
      <c r="AY156" s="14" t="s">
        <v>123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4" t="s">
        <v>81</v>
      </c>
      <c r="BK156" s="239">
        <f>ROUND(I156*H156,2)</f>
        <v>0</v>
      </c>
      <c r="BL156" s="14" t="s">
        <v>130</v>
      </c>
      <c r="BM156" s="238" t="s">
        <v>212</v>
      </c>
    </row>
    <row r="157" s="2" customFormat="1" ht="24" customHeight="1">
      <c r="A157" s="35"/>
      <c r="B157" s="36"/>
      <c r="C157" s="226" t="s">
        <v>213</v>
      </c>
      <c r="D157" s="226" t="s">
        <v>126</v>
      </c>
      <c r="E157" s="227" t="s">
        <v>214</v>
      </c>
      <c r="F157" s="228" t="s">
        <v>215</v>
      </c>
      <c r="G157" s="229" t="s">
        <v>129</v>
      </c>
      <c r="H157" s="230">
        <v>2.8090000000000002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41</v>
      </c>
      <c r="O157" s="88"/>
      <c r="P157" s="236">
        <f>O157*H157</f>
        <v>0</v>
      </c>
      <c r="Q157" s="236">
        <v>0</v>
      </c>
      <c r="R157" s="236">
        <f>Q157*H157</f>
        <v>0</v>
      </c>
      <c r="S157" s="236">
        <v>1.8</v>
      </c>
      <c r="T157" s="237">
        <f>S157*H157</f>
        <v>5.0562000000000005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130</v>
      </c>
      <c r="AT157" s="238" t="s">
        <v>126</v>
      </c>
      <c r="AU157" s="238" t="s">
        <v>83</v>
      </c>
      <c r="AY157" s="14" t="s">
        <v>123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4" t="s">
        <v>81</v>
      </c>
      <c r="BK157" s="239">
        <f>ROUND(I157*H157,2)</f>
        <v>0</v>
      </c>
      <c r="BL157" s="14" t="s">
        <v>130</v>
      </c>
      <c r="BM157" s="238" t="s">
        <v>216</v>
      </c>
    </row>
    <row r="158" s="2" customFormat="1" ht="24" customHeight="1">
      <c r="A158" s="35"/>
      <c r="B158" s="36"/>
      <c r="C158" s="226" t="s">
        <v>217</v>
      </c>
      <c r="D158" s="226" t="s">
        <v>126</v>
      </c>
      <c r="E158" s="227" t="s">
        <v>218</v>
      </c>
      <c r="F158" s="228" t="s">
        <v>219</v>
      </c>
      <c r="G158" s="229" t="s">
        <v>151</v>
      </c>
      <c r="H158" s="230">
        <v>40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41</v>
      </c>
      <c r="O158" s="88"/>
      <c r="P158" s="236">
        <f>O158*H158</f>
        <v>0</v>
      </c>
      <c r="Q158" s="236">
        <v>0</v>
      </c>
      <c r="R158" s="236">
        <f>Q158*H158</f>
        <v>0</v>
      </c>
      <c r="S158" s="236">
        <v>0.031</v>
      </c>
      <c r="T158" s="237">
        <f>S158*H158</f>
        <v>1.24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130</v>
      </c>
      <c r="AT158" s="238" t="s">
        <v>126</v>
      </c>
      <c r="AU158" s="238" t="s">
        <v>83</v>
      </c>
      <c r="AY158" s="14" t="s">
        <v>123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4" t="s">
        <v>81</v>
      </c>
      <c r="BK158" s="239">
        <f>ROUND(I158*H158,2)</f>
        <v>0</v>
      </c>
      <c r="BL158" s="14" t="s">
        <v>130</v>
      </c>
      <c r="BM158" s="238" t="s">
        <v>220</v>
      </c>
    </row>
    <row r="159" s="2" customFormat="1" ht="24" customHeight="1">
      <c r="A159" s="35"/>
      <c r="B159" s="36"/>
      <c r="C159" s="226" t="s">
        <v>221</v>
      </c>
      <c r="D159" s="226" t="s">
        <v>126</v>
      </c>
      <c r="E159" s="227" t="s">
        <v>222</v>
      </c>
      <c r="F159" s="228" t="s">
        <v>223</v>
      </c>
      <c r="G159" s="229" t="s">
        <v>224</v>
      </c>
      <c r="H159" s="230">
        <v>2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41</v>
      </c>
      <c r="O159" s="88"/>
      <c r="P159" s="236">
        <f>O159*H159</f>
        <v>0</v>
      </c>
      <c r="Q159" s="236">
        <v>0</v>
      </c>
      <c r="R159" s="236">
        <f>Q159*H159</f>
        <v>0</v>
      </c>
      <c r="S159" s="236">
        <v>0.012</v>
      </c>
      <c r="T159" s="237">
        <f>S159*H159</f>
        <v>0.024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130</v>
      </c>
      <c r="AT159" s="238" t="s">
        <v>126</v>
      </c>
      <c r="AU159" s="238" t="s">
        <v>83</v>
      </c>
      <c r="AY159" s="14" t="s">
        <v>123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4" t="s">
        <v>81</v>
      </c>
      <c r="BK159" s="239">
        <f>ROUND(I159*H159,2)</f>
        <v>0</v>
      </c>
      <c r="BL159" s="14" t="s">
        <v>130</v>
      </c>
      <c r="BM159" s="238" t="s">
        <v>225</v>
      </c>
    </row>
    <row r="160" s="2" customFormat="1" ht="36" customHeight="1">
      <c r="A160" s="35"/>
      <c r="B160" s="36"/>
      <c r="C160" s="226" t="s">
        <v>226</v>
      </c>
      <c r="D160" s="226" t="s">
        <v>126</v>
      </c>
      <c r="E160" s="227" t="s">
        <v>227</v>
      </c>
      <c r="F160" s="228" t="s">
        <v>228</v>
      </c>
      <c r="G160" s="229" t="s">
        <v>141</v>
      </c>
      <c r="H160" s="230">
        <v>0.94999999999999996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41</v>
      </c>
      <c r="O160" s="88"/>
      <c r="P160" s="236">
        <f>O160*H160</f>
        <v>0</v>
      </c>
      <c r="Q160" s="236">
        <v>0</v>
      </c>
      <c r="R160" s="236">
        <f>Q160*H160</f>
        <v>0</v>
      </c>
      <c r="S160" s="236">
        <v>0.050000000000000003</v>
      </c>
      <c r="T160" s="237">
        <f>S160*H160</f>
        <v>0.047500000000000001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130</v>
      </c>
      <c r="AT160" s="238" t="s">
        <v>126</v>
      </c>
      <c r="AU160" s="238" t="s">
        <v>83</v>
      </c>
      <c r="AY160" s="14" t="s">
        <v>123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4" t="s">
        <v>81</v>
      </c>
      <c r="BK160" s="239">
        <f>ROUND(I160*H160,2)</f>
        <v>0</v>
      </c>
      <c r="BL160" s="14" t="s">
        <v>130</v>
      </c>
      <c r="BM160" s="238" t="s">
        <v>229</v>
      </c>
    </row>
    <row r="161" s="12" customFormat="1" ht="22.8" customHeight="1">
      <c r="A161" s="12"/>
      <c r="B161" s="210"/>
      <c r="C161" s="211"/>
      <c r="D161" s="212" t="s">
        <v>75</v>
      </c>
      <c r="E161" s="224" t="s">
        <v>230</v>
      </c>
      <c r="F161" s="224" t="s">
        <v>231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SUM(P162:P165)</f>
        <v>0</v>
      </c>
      <c r="Q161" s="218"/>
      <c r="R161" s="219">
        <f>SUM(R162:R165)</f>
        <v>0</v>
      </c>
      <c r="S161" s="218"/>
      <c r="T161" s="220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81</v>
      </c>
      <c r="AT161" s="222" t="s">
        <v>75</v>
      </c>
      <c r="AU161" s="222" t="s">
        <v>81</v>
      </c>
      <c r="AY161" s="221" t="s">
        <v>123</v>
      </c>
      <c r="BK161" s="223">
        <f>SUM(BK162:BK165)</f>
        <v>0</v>
      </c>
    </row>
    <row r="162" s="2" customFormat="1" ht="24" customHeight="1">
      <c r="A162" s="35"/>
      <c r="B162" s="36"/>
      <c r="C162" s="226" t="s">
        <v>232</v>
      </c>
      <c r="D162" s="226" t="s">
        <v>126</v>
      </c>
      <c r="E162" s="227" t="s">
        <v>233</v>
      </c>
      <c r="F162" s="228" t="s">
        <v>234</v>
      </c>
      <c r="G162" s="229" t="s">
        <v>134</v>
      </c>
      <c r="H162" s="230">
        <v>11.103999999999999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41</v>
      </c>
      <c r="O162" s="88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130</v>
      </c>
      <c r="AT162" s="238" t="s">
        <v>126</v>
      </c>
      <c r="AU162" s="238" t="s">
        <v>83</v>
      </c>
      <c r="AY162" s="14" t="s">
        <v>123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4" t="s">
        <v>81</v>
      </c>
      <c r="BK162" s="239">
        <f>ROUND(I162*H162,2)</f>
        <v>0</v>
      </c>
      <c r="BL162" s="14" t="s">
        <v>130</v>
      </c>
      <c r="BM162" s="238" t="s">
        <v>235</v>
      </c>
    </row>
    <row r="163" s="2" customFormat="1" ht="24" customHeight="1">
      <c r="A163" s="35"/>
      <c r="B163" s="36"/>
      <c r="C163" s="226" t="s">
        <v>236</v>
      </c>
      <c r="D163" s="226" t="s">
        <v>126</v>
      </c>
      <c r="E163" s="227" t="s">
        <v>237</v>
      </c>
      <c r="F163" s="228" t="s">
        <v>238</v>
      </c>
      <c r="G163" s="229" t="s">
        <v>134</v>
      </c>
      <c r="H163" s="230">
        <v>11.103999999999999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41</v>
      </c>
      <c r="O163" s="88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130</v>
      </c>
      <c r="AT163" s="238" t="s">
        <v>126</v>
      </c>
      <c r="AU163" s="238" t="s">
        <v>83</v>
      </c>
      <c r="AY163" s="14" t="s">
        <v>123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4" t="s">
        <v>81</v>
      </c>
      <c r="BK163" s="239">
        <f>ROUND(I163*H163,2)</f>
        <v>0</v>
      </c>
      <c r="BL163" s="14" t="s">
        <v>130</v>
      </c>
      <c r="BM163" s="238" t="s">
        <v>239</v>
      </c>
    </row>
    <row r="164" s="2" customFormat="1" ht="24" customHeight="1">
      <c r="A164" s="35"/>
      <c r="B164" s="36"/>
      <c r="C164" s="226" t="s">
        <v>240</v>
      </c>
      <c r="D164" s="226" t="s">
        <v>126</v>
      </c>
      <c r="E164" s="227" t="s">
        <v>241</v>
      </c>
      <c r="F164" s="228" t="s">
        <v>242</v>
      </c>
      <c r="G164" s="229" t="s">
        <v>134</v>
      </c>
      <c r="H164" s="230">
        <v>88.831999999999994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41</v>
      </c>
      <c r="O164" s="88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130</v>
      </c>
      <c r="AT164" s="238" t="s">
        <v>126</v>
      </c>
      <c r="AU164" s="238" t="s">
        <v>83</v>
      </c>
      <c r="AY164" s="14" t="s">
        <v>123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4" t="s">
        <v>81</v>
      </c>
      <c r="BK164" s="239">
        <f>ROUND(I164*H164,2)</f>
        <v>0</v>
      </c>
      <c r="BL164" s="14" t="s">
        <v>130</v>
      </c>
      <c r="BM164" s="238" t="s">
        <v>243</v>
      </c>
    </row>
    <row r="165" s="2" customFormat="1" ht="24" customHeight="1">
      <c r="A165" s="35"/>
      <c r="B165" s="36"/>
      <c r="C165" s="226" t="s">
        <v>244</v>
      </c>
      <c r="D165" s="226" t="s">
        <v>126</v>
      </c>
      <c r="E165" s="227" t="s">
        <v>245</v>
      </c>
      <c r="F165" s="228" t="s">
        <v>246</v>
      </c>
      <c r="G165" s="229" t="s">
        <v>134</v>
      </c>
      <c r="H165" s="230">
        <v>11.106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41</v>
      </c>
      <c r="O165" s="88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130</v>
      </c>
      <c r="AT165" s="238" t="s">
        <v>126</v>
      </c>
      <c r="AU165" s="238" t="s">
        <v>83</v>
      </c>
      <c r="AY165" s="14" t="s">
        <v>123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4" t="s">
        <v>81</v>
      </c>
      <c r="BK165" s="239">
        <f>ROUND(I165*H165,2)</f>
        <v>0</v>
      </c>
      <c r="BL165" s="14" t="s">
        <v>130</v>
      </c>
      <c r="BM165" s="238" t="s">
        <v>247</v>
      </c>
    </row>
    <row r="166" s="12" customFormat="1" ht="22.8" customHeight="1">
      <c r="A166" s="12"/>
      <c r="B166" s="210"/>
      <c r="C166" s="211"/>
      <c r="D166" s="212" t="s">
        <v>75</v>
      </c>
      <c r="E166" s="224" t="s">
        <v>248</v>
      </c>
      <c r="F166" s="224" t="s">
        <v>249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P167</f>
        <v>0</v>
      </c>
      <c r="Q166" s="218"/>
      <c r="R166" s="219">
        <f>R167</f>
        <v>0</v>
      </c>
      <c r="S166" s="218"/>
      <c r="T166" s="22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81</v>
      </c>
      <c r="AT166" s="222" t="s">
        <v>75</v>
      </c>
      <c r="AU166" s="222" t="s">
        <v>81</v>
      </c>
      <c r="AY166" s="221" t="s">
        <v>123</v>
      </c>
      <c r="BK166" s="223">
        <f>BK167</f>
        <v>0</v>
      </c>
    </row>
    <row r="167" s="2" customFormat="1" ht="16.5" customHeight="1">
      <c r="A167" s="35"/>
      <c r="B167" s="36"/>
      <c r="C167" s="226" t="s">
        <v>250</v>
      </c>
      <c r="D167" s="226" t="s">
        <v>126</v>
      </c>
      <c r="E167" s="227" t="s">
        <v>251</v>
      </c>
      <c r="F167" s="228" t="s">
        <v>252</v>
      </c>
      <c r="G167" s="229" t="s">
        <v>134</v>
      </c>
      <c r="H167" s="230">
        <v>6.4699999999999998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41</v>
      </c>
      <c r="O167" s="88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130</v>
      </c>
      <c r="AT167" s="238" t="s">
        <v>126</v>
      </c>
      <c r="AU167" s="238" t="s">
        <v>83</v>
      </c>
      <c r="AY167" s="14" t="s">
        <v>123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4" t="s">
        <v>81</v>
      </c>
      <c r="BK167" s="239">
        <f>ROUND(I167*H167,2)</f>
        <v>0</v>
      </c>
      <c r="BL167" s="14" t="s">
        <v>130</v>
      </c>
      <c r="BM167" s="238" t="s">
        <v>253</v>
      </c>
    </row>
    <row r="168" s="12" customFormat="1" ht="25.92" customHeight="1">
      <c r="A168" s="12"/>
      <c r="B168" s="210"/>
      <c r="C168" s="211"/>
      <c r="D168" s="212" t="s">
        <v>75</v>
      </c>
      <c r="E168" s="213" t="s">
        <v>254</v>
      </c>
      <c r="F168" s="213" t="s">
        <v>255</v>
      </c>
      <c r="G168" s="211"/>
      <c r="H168" s="211"/>
      <c r="I168" s="214"/>
      <c r="J168" s="215">
        <f>BK168</f>
        <v>0</v>
      </c>
      <c r="K168" s="211"/>
      <c r="L168" s="216"/>
      <c r="M168" s="217"/>
      <c r="N168" s="218"/>
      <c r="O168" s="218"/>
      <c r="P168" s="219">
        <f>P169+P172+P174+P176+P197+P203+P207+P211+P224+P228</f>
        <v>0</v>
      </c>
      <c r="Q168" s="218"/>
      <c r="R168" s="219">
        <f>R169+R172+R174+R176+R197+R203+R207+R211+R224+R228</f>
        <v>3.2781946</v>
      </c>
      <c r="S168" s="218"/>
      <c r="T168" s="220">
        <f>T169+T172+T174+T176+T197+T203+T207+T211+T224+T228</f>
        <v>2.3577670000000004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83</v>
      </c>
      <c r="AT168" s="222" t="s">
        <v>75</v>
      </c>
      <c r="AU168" s="222" t="s">
        <v>76</v>
      </c>
      <c r="AY168" s="221" t="s">
        <v>123</v>
      </c>
      <c r="BK168" s="223">
        <f>BK169+BK172+BK174+BK176+BK197+BK203+BK207+BK211+BK224+BK228</f>
        <v>0</v>
      </c>
    </row>
    <row r="169" s="12" customFormat="1" ht="22.8" customHeight="1">
      <c r="A169" s="12"/>
      <c r="B169" s="210"/>
      <c r="C169" s="211"/>
      <c r="D169" s="212" t="s">
        <v>75</v>
      </c>
      <c r="E169" s="224" t="s">
        <v>256</v>
      </c>
      <c r="F169" s="224" t="s">
        <v>257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SUM(P170:P171)</f>
        <v>0</v>
      </c>
      <c r="Q169" s="218"/>
      <c r="R169" s="219">
        <f>SUM(R170:R171)</f>
        <v>0</v>
      </c>
      <c r="S169" s="218"/>
      <c r="T169" s="220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83</v>
      </c>
      <c r="AT169" s="222" t="s">
        <v>75</v>
      </c>
      <c r="AU169" s="222" t="s">
        <v>81</v>
      </c>
      <c r="AY169" s="221" t="s">
        <v>123</v>
      </c>
      <c r="BK169" s="223">
        <f>SUM(BK170:BK171)</f>
        <v>0</v>
      </c>
    </row>
    <row r="170" s="2" customFormat="1" ht="48" customHeight="1">
      <c r="A170" s="35"/>
      <c r="B170" s="36"/>
      <c r="C170" s="226" t="s">
        <v>258</v>
      </c>
      <c r="D170" s="226" t="s">
        <v>126</v>
      </c>
      <c r="E170" s="227" t="s">
        <v>259</v>
      </c>
      <c r="F170" s="228" t="s">
        <v>260</v>
      </c>
      <c r="G170" s="229" t="s">
        <v>261</v>
      </c>
      <c r="H170" s="230">
        <v>1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41</v>
      </c>
      <c r="O170" s="88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190</v>
      </c>
      <c r="AT170" s="238" t="s">
        <v>126</v>
      </c>
      <c r="AU170" s="238" t="s">
        <v>83</v>
      </c>
      <c r="AY170" s="14" t="s">
        <v>123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4" t="s">
        <v>81</v>
      </c>
      <c r="BK170" s="239">
        <f>ROUND(I170*H170,2)</f>
        <v>0</v>
      </c>
      <c r="BL170" s="14" t="s">
        <v>190</v>
      </c>
      <c r="BM170" s="238" t="s">
        <v>262</v>
      </c>
    </row>
    <row r="171" s="2" customFormat="1" ht="48" customHeight="1">
      <c r="A171" s="35"/>
      <c r="B171" s="36"/>
      <c r="C171" s="226" t="s">
        <v>263</v>
      </c>
      <c r="D171" s="226" t="s">
        <v>126</v>
      </c>
      <c r="E171" s="227" t="s">
        <v>264</v>
      </c>
      <c r="F171" s="228" t="s">
        <v>265</v>
      </c>
      <c r="G171" s="229" t="s">
        <v>266</v>
      </c>
      <c r="H171" s="230">
        <v>1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41</v>
      </c>
      <c r="O171" s="88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190</v>
      </c>
      <c r="AT171" s="238" t="s">
        <v>126</v>
      </c>
      <c r="AU171" s="238" t="s">
        <v>83</v>
      </c>
      <c r="AY171" s="14" t="s">
        <v>123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4" t="s">
        <v>81</v>
      </c>
      <c r="BK171" s="239">
        <f>ROUND(I171*H171,2)</f>
        <v>0</v>
      </c>
      <c r="BL171" s="14" t="s">
        <v>190</v>
      </c>
      <c r="BM171" s="238" t="s">
        <v>267</v>
      </c>
    </row>
    <row r="172" s="12" customFormat="1" ht="22.8" customHeight="1">
      <c r="A172" s="12"/>
      <c r="B172" s="210"/>
      <c r="C172" s="211"/>
      <c r="D172" s="212" t="s">
        <v>75</v>
      </c>
      <c r="E172" s="224" t="s">
        <v>268</v>
      </c>
      <c r="F172" s="224" t="s">
        <v>269</v>
      </c>
      <c r="G172" s="211"/>
      <c r="H172" s="211"/>
      <c r="I172" s="214"/>
      <c r="J172" s="225">
        <f>BK172</f>
        <v>0</v>
      </c>
      <c r="K172" s="211"/>
      <c r="L172" s="216"/>
      <c r="M172" s="217"/>
      <c r="N172" s="218"/>
      <c r="O172" s="218"/>
      <c r="P172" s="219">
        <f>P173</f>
        <v>0</v>
      </c>
      <c r="Q172" s="218"/>
      <c r="R172" s="219">
        <f>R173</f>
        <v>0</v>
      </c>
      <c r="S172" s="218"/>
      <c r="T172" s="220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1" t="s">
        <v>83</v>
      </c>
      <c r="AT172" s="222" t="s">
        <v>75</v>
      </c>
      <c r="AU172" s="222" t="s">
        <v>81</v>
      </c>
      <c r="AY172" s="221" t="s">
        <v>123</v>
      </c>
      <c r="BK172" s="223">
        <f>BK173</f>
        <v>0</v>
      </c>
    </row>
    <row r="173" s="2" customFormat="1" ht="16.5" customHeight="1">
      <c r="A173" s="35"/>
      <c r="B173" s="36"/>
      <c r="C173" s="226" t="s">
        <v>270</v>
      </c>
      <c r="D173" s="226" t="s">
        <v>126</v>
      </c>
      <c r="E173" s="227" t="s">
        <v>271</v>
      </c>
      <c r="F173" s="228" t="s">
        <v>272</v>
      </c>
      <c r="G173" s="229" t="s">
        <v>261</v>
      </c>
      <c r="H173" s="230">
        <v>1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41</v>
      </c>
      <c r="O173" s="88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190</v>
      </c>
      <c r="AT173" s="238" t="s">
        <v>126</v>
      </c>
      <c r="AU173" s="238" t="s">
        <v>83</v>
      </c>
      <c r="AY173" s="14" t="s">
        <v>123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4" t="s">
        <v>81</v>
      </c>
      <c r="BK173" s="239">
        <f>ROUND(I173*H173,2)</f>
        <v>0</v>
      </c>
      <c r="BL173" s="14" t="s">
        <v>190</v>
      </c>
      <c r="BM173" s="238" t="s">
        <v>273</v>
      </c>
    </row>
    <row r="174" s="12" customFormat="1" ht="22.8" customHeight="1">
      <c r="A174" s="12"/>
      <c r="B174" s="210"/>
      <c r="C174" s="211"/>
      <c r="D174" s="212" t="s">
        <v>75</v>
      </c>
      <c r="E174" s="224" t="s">
        <v>274</v>
      </c>
      <c r="F174" s="224" t="s">
        <v>275</v>
      </c>
      <c r="G174" s="211"/>
      <c r="H174" s="211"/>
      <c r="I174" s="214"/>
      <c r="J174" s="225">
        <f>BK174</f>
        <v>0</v>
      </c>
      <c r="K174" s="211"/>
      <c r="L174" s="216"/>
      <c r="M174" s="217"/>
      <c r="N174" s="218"/>
      <c r="O174" s="218"/>
      <c r="P174" s="219">
        <f>P175</f>
        <v>0</v>
      </c>
      <c r="Q174" s="218"/>
      <c r="R174" s="219">
        <f>R175</f>
        <v>0</v>
      </c>
      <c r="S174" s="218"/>
      <c r="T174" s="220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83</v>
      </c>
      <c r="AT174" s="222" t="s">
        <v>75</v>
      </c>
      <c r="AU174" s="222" t="s">
        <v>81</v>
      </c>
      <c r="AY174" s="221" t="s">
        <v>123</v>
      </c>
      <c r="BK174" s="223">
        <f>BK175</f>
        <v>0</v>
      </c>
    </row>
    <row r="175" s="2" customFormat="1" ht="16.5" customHeight="1">
      <c r="A175" s="35"/>
      <c r="B175" s="36"/>
      <c r="C175" s="226" t="s">
        <v>276</v>
      </c>
      <c r="D175" s="226" t="s">
        <v>126</v>
      </c>
      <c r="E175" s="227" t="s">
        <v>277</v>
      </c>
      <c r="F175" s="228" t="s">
        <v>278</v>
      </c>
      <c r="G175" s="229" t="s">
        <v>261</v>
      </c>
      <c r="H175" s="230">
        <v>1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41</v>
      </c>
      <c r="O175" s="88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190</v>
      </c>
      <c r="AT175" s="238" t="s">
        <v>126</v>
      </c>
      <c r="AU175" s="238" t="s">
        <v>83</v>
      </c>
      <c r="AY175" s="14" t="s">
        <v>123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4" t="s">
        <v>81</v>
      </c>
      <c r="BK175" s="239">
        <f>ROUND(I175*H175,2)</f>
        <v>0</v>
      </c>
      <c r="BL175" s="14" t="s">
        <v>190</v>
      </c>
      <c r="BM175" s="238" t="s">
        <v>279</v>
      </c>
    </row>
    <row r="176" s="12" customFormat="1" ht="22.8" customHeight="1">
      <c r="A176" s="12"/>
      <c r="B176" s="210"/>
      <c r="C176" s="211"/>
      <c r="D176" s="212" t="s">
        <v>75</v>
      </c>
      <c r="E176" s="224" t="s">
        <v>280</v>
      </c>
      <c r="F176" s="224" t="s">
        <v>281</v>
      </c>
      <c r="G176" s="211"/>
      <c r="H176" s="211"/>
      <c r="I176" s="214"/>
      <c r="J176" s="225">
        <f>BK176</f>
        <v>0</v>
      </c>
      <c r="K176" s="211"/>
      <c r="L176" s="216"/>
      <c r="M176" s="217"/>
      <c r="N176" s="218"/>
      <c r="O176" s="218"/>
      <c r="P176" s="219">
        <f>SUM(P177:P196)</f>
        <v>0</v>
      </c>
      <c r="Q176" s="218"/>
      <c r="R176" s="219">
        <f>SUM(R177:R196)</f>
        <v>1.2470921600000002</v>
      </c>
      <c r="S176" s="218"/>
      <c r="T176" s="220">
        <f>SUM(T177:T196)</f>
        <v>2.0724800000000001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83</v>
      </c>
      <c r="AT176" s="222" t="s">
        <v>75</v>
      </c>
      <c r="AU176" s="222" t="s">
        <v>81</v>
      </c>
      <c r="AY176" s="221" t="s">
        <v>123</v>
      </c>
      <c r="BK176" s="223">
        <f>SUM(BK177:BK196)</f>
        <v>0</v>
      </c>
    </row>
    <row r="177" s="2" customFormat="1" ht="24" customHeight="1">
      <c r="A177" s="35"/>
      <c r="B177" s="36"/>
      <c r="C177" s="226" t="s">
        <v>282</v>
      </c>
      <c r="D177" s="226" t="s">
        <v>126</v>
      </c>
      <c r="E177" s="227" t="s">
        <v>283</v>
      </c>
      <c r="F177" s="228" t="s">
        <v>284</v>
      </c>
      <c r="G177" s="229" t="s">
        <v>129</v>
      </c>
      <c r="H177" s="230">
        <v>0.247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41</v>
      </c>
      <c r="O177" s="88"/>
      <c r="P177" s="236">
        <f>O177*H177</f>
        <v>0</v>
      </c>
      <c r="Q177" s="236">
        <v>0.00122</v>
      </c>
      <c r="R177" s="236">
        <f>Q177*H177</f>
        <v>0.00030133999999999998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190</v>
      </c>
      <c r="AT177" s="238" t="s">
        <v>126</v>
      </c>
      <c r="AU177" s="238" t="s">
        <v>83</v>
      </c>
      <c r="AY177" s="14" t="s">
        <v>123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4" t="s">
        <v>81</v>
      </c>
      <c r="BK177" s="239">
        <f>ROUND(I177*H177,2)</f>
        <v>0</v>
      </c>
      <c r="BL177" s="14" t="s">
        <v>190</v>
      </c>
      <c r="BM177" s="238" t="s">
        <v>285</v>
      </c>
    </row>
    <row r="178" s="2" customFormat="1" ht="36" customHeight="1">
      <c r="A178" s="35"/>
      <c r="B178" s="36"/>
      <c r="C178" s="226" t="s">
        <v>286</v>
      </c>
      <c r="D178" s="226" t="s">
        <v>126</v>
      </c>
      <c r="E178" s="227" t="s">
        <v>287</v>
      </c>
      <c r="F178" s="228" t="s">
        <v>288</v>
      </c>
      <c r="G178" s="229" t="s">
        <v>224</v>
      </c>
      <c r="H178" s="230">
        <v>26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41</v>
      </c>
      <c r="O178" s="88"/>
      <c r="P178" s="236">
        <f>O178*H178</f>
        <v>0</v>
      </c>
      <c r="Q178" s="236">
        <v>0</v>
      </c>
      <c r="R178" s="236">
        <f>Q178*H178</f>
        <v>0</v>
      </c>
      <c r="S178" s="236">
        <v>0.0082500000000000004</v>
      </c>
      <c r="T178" s="237">
        <f>S178*H178</f>
        <v>0.21450000000000002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190</v>
      </c>
      <c r="AT178" s="238" t="s">
        <v>126</v>
      </c>
      <c r="AU178" s="238" t="s">
        <v>83</v>
      </c>
      <c r="AY178" s="14" t="s">
        <v>123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4" t="s">
        <v>81</v>
      </c>
      <c r="BK178" s="239">
        <f>ROUND(I178*H178,2)</f>
        <v>0</v>
      </c>
      <c r="BL178" s="14" t="s">
        <v>190</v>
      </c>
      <c r="BM178" s="238" t="s">
        <v>289</v>
      </c>
    </row>
    <row r="179" s="2" customFormat="1" ht="24" customHeight="1">
      <c r="A179" s="35"/>
      <c r="B179" s="36"/>
      <c r="C179" s="226" t="s">
        <v>290</v>
      </c>
      <c r="D179" s="226" t="s">
        <v>126</v>
      </c>
      <c r="E179" s="227" t="s">
        <v>291</v>
      </c>
      <c r="F179" s="228" t="s">
        <v>292</v>
      </c>
      <c r="G179" s="229" t="s">
        <v>224</v>
      </c>
      <c r="H179" s="230">
        <v>36.625999999999998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41</v>
      </c>
      <c r="O179" s="88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190</v>
      </c>
      <c r="AT179" s="238" t="s">
        <v>126</v>
      </c>
      <c r="AU179" s="238" t="s">
        <v>83</v>
      </c>
      <c r="AY179" s="14" t="s">
        <v>123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4" t="s">
        <v>81</v>
      </c>
      <c r="BK179" s="239">
        <f>ROUND(I179*H179,2)</f>
        <v>0</v>
      </c>
      <c r="BL179" s="14" t="s">
        <v>190</v>
      </c>
      <c r="BM179" s="238" t="s">
        <v>293</v>
      </c>
    </row>
    <row r="180" s="2" customFormat="1" ht="16.5" customHeight="1">
      <c r="A180" s="35"/>
      <c r="B180" s="36"/>
      <c r="C180" s="240" t="s">
        <v>294</v>
      </c>
      <c r="D180" s="240" t="s">
        <v>295</v>
      </c>
      <c r="E180" s="241" t="s">
        <v>296</v>
      </c>
      <c r="F180" s="242" t="s">
        <v>297</v>
      </c>
      <c r="G180" s="243" t="s">
        <v>129</v>
      </c>
      <c r="H180" s="244">
        <v>0.247</v>
      </c>
      <c r="I180" s="245"/>
      <c r="J180" s="246">
        <f>ROUND(I180*H180,2)</f>
        <v>0</v>
      </c>
      <c r="K180" s="247"/>
      <c r="L180" s="248"/>
      <c r="M180" s="249" t="s">
        <v>1</v>
      </c>
      <c r="N180" s="250" t="s">
        <v>41</v>
      </c>
      <c r="O180" s="88"/>
      <c r="P180" s="236">
        <f>O180*H180</f>
        <v>0</v>
      </c>
      <c r="Q180" s="236">
        <v>0.55000000000000004</v>
      </c>
      <c r="R180" s="236">
        <f>Q180*H180</f>
        <v>0.13585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263</v>
      </c>
      <c r="AT180" s="238" t="s">
        <v>295</v>
      </c>
      <c r="AU180" s="238" t="s">
        <v>83</v>
      </c>
      <c r="AY180" s="14" t="s">
        <v>123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4" t="s">
        <v>81</v>
      </c>
      <c r="BK180" s="239">
        <f>ROUND(I180*H180,2)</f>
        <v>0</v>
      </c>
      <c r="BL180" s="14" t="s">
        <v>190</v>
      </c>
      <c r="BM180" s="238" t="s">
        <v>298</v>
      </c>
    </row>
    <row r="181" s="2" customFormat="1" ht="24" customHeight="1">
      <c r="A181" s="35"/>
      <c r="B181" s="36"/>
      <c r="C181" s="226" t="s">
        <v>299</v>
      </c>
      <c r="D181" s="226" t="s">
        <v>126</v>
      </c>
      <c r="E181" s="227" t="s">
        <v>300</v>
      </c>
      <c r="F181" s="228" t="s">
        <v>301</v>
      </c>
      <c r="G181" s="229" t="s">
        <v>141</v>
      </c>
      <c r="H181" s="230">
        <v>7.4500000000000002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41</v>
      </c>
      <c r="O181" s="88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190</v>
      </c>
      <c r="AT181" s="238" t="s">
        <v>126</v>
      </c>
      <c r="AU181" s="238" t="s">
        <v>83</v>
      </c>
      <c r="AY181" s="14" t="s">
        <v>123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4" t="s">
        <v>81</v>
      </c>
      <c r="BK181" s="239">
        <f>ROUND(I181*H181,2)</f>
        <v>0</v>
      </c>
      <c r="BL181" s="14" t="s">
        <v>190</v>
      </c>
      <c r="BM181" s="238" t="s">
        <v>302</v>
      </c>
    </row>
    <row r="182" s="2" customFormat="1" ht="24" customHeight="1">
      <c r="A182" s="35"/>
      <c r="B182" s="36"/>
      <c r="C182" s="226" t="s">
        <v>303</v>
      </c>
      <c r="D182" s="226" t="s">
        <v>126</v>
      </c>
      <c r="E182" s="227" t="s">
        <v>304</v>
      </c>
      <c r="F182" s="228" t="s">
        <v>305</v>
      </c>
      <c r="G182" s="229" t="s">
        <v>141</v>
      </c>
      <c r="H182" s="230">
        <v>7.4500000000000002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41</v>
      </c>
      <c r="O182" s="88"/>
      <c r="P182" s="236">
        <f>O182*H182</f>
        <v>0</v>
      </c>
      <c r="Q182" s="236">
        <v>0</v>
      </c>
      <c r="R182" s="236">
        <f>Q182*H182</f>
        <v>0</v>
      </c>
      <c r="S182" s="236">
        <v>0.014</v>
      </c>
      <c r="T182" s="237">
        <f>S182*H182</f>
        <v>0.1043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190</v>
      </c>
      <c r="AT182" s="238" t="s">
        <v>126</v>
      </c>
      <c r="AU182" s="238" t="s">
        <v>83</v>
      </c>
      <c r="AY182" s="14" t="s">
        <v>123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4" t="s">
        <v>81</v>
      </c>
      <c r="BK182" s="239">
        <f>ROUND(I182*H182,2)</f>
        <v>0</v>
      </c>
      <c r="BL182" s="14" t="s">
        <v>190</v>
      </c>
      <c r="BM182" s="238" t="s">
        <v>306</v>
      </c>
    </row>
    <row r="183" s="2" customFormat="1" ht="24" customHeight="1">
      <c r="A183" s="35"/>
      <c r="B183" s="36"/>
      <c r="C183" s="226" t="s">
        <v>307</v>
      </c>
      <c r="D183" s="226" t="s">
        <v>126</v>
      </c>
      <c r="E183" s="227" t="s">
        <v>308</v>
      </c>
      <c r="F183" s="228" t="s">
        <v>309</v>
      </c>
      <c r="G183" s="229" t="s">
        <v>129</v>
      </c>
      <c r="H183" s="230">
        <v>0.247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41</v>
      </c>
      <c r="O183" s="88"/>
      <c r="P183" s="236">
        <f>O183*H183</f>
        <v>0</v>
      </c>
      <c r="Q183" s="236">
        <v>0.012659999999999999</v>
      </c>
      <c r="R183" s="236">
        <f>Q183*H183</f>
        <v>0.0031270199999999999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190</v>
      </c>
      <c r="AT183" s="238" t="s">
        <v>126</v>
      </c>
      <c r="AU183" s="238" t="s">
        <v>83</v>
      </c>
      <c r="AY183" s="14" t="s">
        <v>123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4" t="s">
        <v>81</v>
      </c>
      <c r="BK183" s="239">
        <f>ROUND(I183*H183,2)</f>
        <v>0</v>
      </c>
      <c r="BL183" s="14" t="s">
        <v>190</v>
      </c>
      <c r="BM183" s="238" t="s">
        <v>310</v>
      </c>
    </row>
    <row r="184" s="2" customFormat="1" ht="24" customHeight="1">
      <c r="A184" s="35"/>
      <c r="B184" s="36"/>
      <c r="C184" s="226" t="s">
        <v>311</v>
      </c>
      <c r="D184" s="226" t="s">
        <v>126</v>
      </c>
      <c r="E184" s="227" t="s">
        <v>312</v>
      </c>
      <c r="F184" s="228" t="s">
        <v>313</v>
      </c>
      <c r="G184" s="229" t="s">
        <v>224</v>
      </c>
      <c r="H184" s="230">
        <v>9.7599999999999998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41</v>
      </c>
      <c r="O184" s="88"/>
      <c r="P184" s="236">
        <f>O184*H184</f>
        <v>0</v>
      </c>
      <c r="Q184" s="236">
        <v>0</v>
      </c>
      <c r="R184" s="236">
        <f>Q184*H184</f>
        <v>0</v>
      </c>
      <c r="S184" s="236">
        <v>0.0044000000000000003</v>
      </c>
      <c r="T184" s="237">
        <f>S184*H184</f>
        <v>0.042944000000000003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190</v>
      </c>
      <c r="AT184" s="238" t="s">
        <v>126</v>
      </c>
      <c r="AU184" s="238" t="s">
        <v>83</v>
      </c>
      <c r="AY184" s="14" t="s">
        <v>123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4" t="s">
        <v>81</v>
      </c>
      <c r="BK184" s="239">
        <f>ROUND(I184*H184,2)</f>
        <v>0</v>
      </c>
      <c r="BL184" s="14" t="s">
        <v>190</v>
      </c>
      <c r="BM184" s="238" t="s">
        <v>314</v>
      </c>
    </row>
    <row r="185" s="2" customFormat="1" ht="24" customHeight="1">
      <c r="A185" s="35"/>
      <c r="B185" s="36"/>
      <c r="C185" s="226" t="s">
        <v>315</v>
      </c>
      <c r="D185" s="226" t="s">
        <v>126</v>
      </c>
      <c r="E185" s="227" t="s">
        <v>316</v>
      </c>
      <c r="F185" s="228" t="s">
        <v>317</v>
      </c>
      <c r="G185" s="229" t="s">
        <v>141</v>
      </c>
      <c r="H185" s="230">
        <v>7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41</v>
      </c>
      <c r="O185" s="88"/>
      <c r="P185" s="236">
        <f>O185*H185</f>
        <v>0</v>
      </c>
      <c r="Q185" s="236">
        <v>0.011169999999999999</v>
      </c>
      <c r="R185" s="236">
        <f>Q185*H185</f>
        <v>0.078189999999999996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190</v>
      </c>
      <c r="AT185" s="238" t="s">
        <v>126</v>
      </c>
      <c r="AU185" s="238" t="s">
        <v>83</v>
      </c>
      <c r="AY185" s="14" t="s">
        <v>123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4" t="s">
        <v>81</v>
      </c>
      <c r="BK185" s="239">
        <f>ROUND(I185*H185,2)</f>
        <v>0</v>
      </c>
      <c r="BL185" s="14" t="s">
        <v>190</v>
      </c>
      <c r="BM185" s="238" t="s">
        <v>318</v>
      </c>
    </row>
    <row r="186" s="2" customFormat="1" ht="24" customHeight="1">
      <c r="A186" s="35"/>
      <c r="B186" s="36"/>
      <c r="C186" s="226" t="s">
        <v>319</v>
      </c>
      <c r="D186" s="226" t="s">
        <v>126</v>
      </c>
      <c r="E186" s="227" t="s">
        <v>320</v>
      </c>
      <c r="F186" s="228" t="s">
        <v>321</v>
      </c>
      <c r="G186" s="229" t="s">
        <v>141</v>
      </c>
      <c r="H186" s="230">
        <v>1.8600000000000001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41</v>
      </c>
      <c r="O186" s="88"/>
      <c r="P186" s="236">
        <f>O186*H186</f>
        <v>0</v>
      </c>
      <c r="Q186" s="236">
        <v>0.011169999999999999</v>
      </c>
      <c r="R186" s="236">
        <f>Q186*H186</f>
        <v>0.020776200000000002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190</v>
      </c>
      <c r="AT186" s="238" t="s">
        <v>126</v>
      </c>
      <c r="AU186" s="238" t="s">
        <v>83</v>
      </c>
      <c r="AY186" s="14" t="s">
        <v>123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4" t="s">
        <v>81</v>
      </c>
      <c r="BK186" s="239">
        <f>ROUND(I186*H186,2)</f>
        <v>0</v>
      </c>
      <c r="BL186" s="14" t="s">
        <v>190</v>
      </c>
      <c r="BM186" s="238" t="s">
        <v>322</v>
      </c>
    </row>
    <row r="187" s="2" customFormat="1" ht="24" customHeight="1">
      <c r="A187" s="35"/>
      <c r="B187" s="36"/>
      <c r="C187" s="226" t="s">
        <v>323</v>
      </c>
      <c r="D187" s="226" t="s">
        <v>126</v>
      </c>
      <c r="E187" s="227" t="s">
        <v>324</v>
      </c>
      <c r="F187" s="228" t="s">
        <v>325</v>
      </c>
      <c r="G187" s="229" t="s">
        <v>141</v>
      </c>
      <c r="H187" s="230">
        <v>62.201999999999998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41</v>
      </c>
      <c r="O187" s="88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190</v>
      </c>
      <c r="AT187" s="238" t="s">
        <v>126</v>
      </c>
      <c r="AU187" s="238" t="s">
        <v>83</v>
      </c>
      <c r="AY187" s="14" t="s">
        <v>123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4" t="s">
        <v>81</v>
      </c>
      <c r="BK187" s="239">
        <f>ROUND(I187*H187,2)</f>
        <v>0</v>
      </c>
      <c r="BL187" s="14" t="s">
        <v>190</v>
      </c>
      <c r="BM187" s="238" t="s">
        <v>326</v>
      </c>
    </row>
    <row r="188" s="2" customFormat="1" ht="24" customHeight="1">
      <c r="A188" s="35"/>
      <c r="B188" s="36"/>
      <c r="C188" s="226" t="s">
        <v>327</v>
      </c>
      <c r="D188" s="226" t="s">
        <v>126</v>
      </c>
      <c r="E188" s="227" t="s">
        <v>328</v>
      </c>
      <c r="F188" s="228" t="s">
        <v>329</v>
      </c>
      <c r="G188" s="229" t="s">
        <v>141</v>
      </c>
      <c r="H188" s="230">
        <v>62.201999999999998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41</v>
      </c>
      <c r="O188" s="88"/>
      <c r="P188" s="236">
        <f>O188*H188</f>
        <v>0</v>
      </c>
      <c r="Q188" s="236">
        <v>0</v>
      </c>
      <c r="R188" s="236">
        <f>Q188*H188</f>
        <v>0</v>
      </c>
      <c r="S188" s="236">
        <v>0.024</v>
      </c>
      <c r="T188" s="237">
        <f>S188*H188</f>
        <v>1.492848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190</v>
      </c>
      <c r="AT188" s="238" t="s">
        <v>126</v>
      </c>
      <c r="AU188" s="238" t="s">
        <v>83</v>
      </c>
      <c r="AY188" s="14" t="s">
        <v>123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4" t="s">
        <v>81</v>
      </c>
      <c r="BK188" s="239">
        <f>ROUND(I188*H188,2)</f>
        <v>0</v>
      </c>
      <c r="BL188" s="14" t="s">
        <v>190</v>
      </c>
      <c r="BM188" s="238" t="s">
        <v>330</v>
      </c>
    </row>
    <row r="189" s="2" customFormat="1" ht="24" customHeight="1">
      <c r="A189" s="35"/>
      <c r="B189" s="36"/>
      <c r="C189" s="226" t="s">
        <v>331</v>
      </c>
      <c r="D189" s="226" t="s">
        <v>126</v>
      </c>
      <c r="E189" s="227" t="s">
        <v>332</v>
      </c>
      <c r="F189" s="228" t="s">
        <v>333</v>
      </c>
      <c r="G189" s="229" t="s">
        <v>141</v>
      </c>
      <c r="H189" s="230">
        <v>61.920000000000002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41</v>
      </c>
      <c r="O189" s="88"/>
      <c r="P189" s="236">
        <f>O189*H189</f>
        <v>0</v>
      </c>
      <c r="Q189" s="236">
        <v>0.0097800000000000005</v>
      </c>
      <c r="R189" s="236">
        <f>Q189*H189</f>
        <v>0.60557760000000005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190</v>
      </c>
      <c r="AT189" s="238" t="s">
        <v>126</v>
      </c>
      <c r="AU189" s="238" t="s">
        <v>83</v>
      </c>
      <c r="AY189" s="14" t="s">
        <v>123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4" t="s">
        <v>81</v>
      </c>
      <c r="BK189" s="239">
        <f>ROUND(I189*H189,2)</f>
        <v>0</v>
      </c>
      <c r="BL189" s="14" t="s">
        <v>190</v>
      </c>
      <c r="BM189" s="238" t="s">
        <v>334</v>
      </c>
    </row>
    <row r="190" s="2" customFormat="1" ht="24" customHeight="1">
      <c r="A190" s="35"/>
      <c r="B190" s="36"/>
      <c r="C190" s="226" t="s">
        <v>335</v>
      </c>
      <c r="D190" s="226" t="s">
        <v>126</v>
      </c>
      <c r="E190" s="227" t="s">
        <v>336</v>
      </c>
      <c r="F190" s="228" t="s">
        <v>337</v>
      </c>
      <c r="G190" s="229" t="s">
        <v>224</v>
      </c>
      <c r="H190" s="230">
        <v>9.7599999999999998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41</v>
      </c>
      <c r="O190" s="88"/>
      <c r="P190" s="236">
        <f>O190*H190</f>
        <v>0</v>
      </c>
      <c r="Q190" s="236">
        <v>0</v>
      </c>
      <c r="R190" s="236">
        <f>Q190*H190</f>
        <v>0</v>
      </c>
      <c r="S190" s="236">
        <v>0.0044000000000000003</v>
      </c>
      <c r="T190" s="237">
        <f>S190*H190</f>
        <v>0.042944000000000003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190</v>
      </c>
      <c r="AT190" s="238" t="s">
        <v>126</v>
      </c>
      <c r="AU190" s="238" t="s">
        <v>83</v>
      </c>
      <c r="AY190" s="14" t="s">
        <v>123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4" t="s">
        <v>81</v>
      </c>
      <c r="BK190" s="239">
        <f>ROUND(I190*H190,2)</f>
        <v>0</v>
      </c>
      <c r="BL190" s="14" t="s">
        <v>190</v>
      </c>
      <c r="BM190" s="238" t="s">
        <v>338</v>
      </c>
    </row>
    <row r="191" s="2" customFormat="1" ht="24" customHeight="1">
      <c r="A191" s="35"/>
      <c r="B191" s="36"/>
      <c r="C191" s="226" t="s">
        <v>339</v>
      </c>
      <c r="D191" s="226" t="s">
        <v>126</v>
      </c>
      <c r="E191" s="227" t="s">
        <v>340</v>
      </c>
      <c r="F191" s="228" t="s">
        <v>341</v>
      </c>
      <c r="G191" s="229" t="s">
        <v>224</v>
      </c>
      <c r="H191" s="230">
        <v>9.7599999999999998</v>
      </c>
      <c r="I191" s="231"/>
      <c r="J191" s="232">
        <f>ROUND(I191*H191,2)</f>
        <v>0</v>
      </c>
      <c r="K191" s="233"/>
      <c r="L191" s="41"/>
      <c r="M191" s="234" t="s">
        <v>1</v>
      </c>
      <c r="N191" s="235" t="s">
        <v>41</v>
      </c>
      <c r="O191" s="88"/>
      <c r="P191" s="236">
        <f>O191*H191</f>
        <v>0</v>
      </c>
      <c r="Q191" s="236">
        <v>0</v>
      </c>
      <c r="R191" s="236">
        <f>Q191*H191</f>
        <v>0</v>
      </c>
      <c r="S191" s="236">
        <v>0.0044000000000000003</v>
      </c>
      <c r="T191" s="237">
        <f>S191*H191</f>
        <v>0.042944000000000003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190</v>
      </c>
      <c r="AT191" s="238" t="s">
        <v>126</v>
      </c>
      <c r="AU191" s="238" t="s">
        <v>83</v>
      </c>
      <c r="AY191" s="14" t="s">
        <v>123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4" t="s">
        <v>81</v>
      </c>
      <c r="BK191" s="239">
        <f>ROUND(I191*H191,2)</f>
        <v>0</v>
      </c>
      <c r="BL191" s="14" t="s">
        <v>190</v>
      </c>
      <c r="BM191" s="238" t="s">
        <v>342</v>
      </c>
    </row>
    <row r="192" s="2" customFormat="1" ht="24" customHeight="1">
      <c r="A192" s="35"/>
      <c r="B192" s="36"/>
      <c r="C192" s="226" t="s">
        <v>343</v>
      </c>
      <c r="D192" s="226" t="s">
        <v>126</v>
      </c>
      <c r="E192" s="227" t="s">
        <v>344</v>
      </c>
      <c r="F192" s="228" t="s">
        <v>345</v>
      </c>
      <c r="G192" s="229" t="s">
        <v>141</v>
      </c>
      <c r="H192" s="230">
        <v>1.5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41</v>
      </c>
      <c r="O192" s="88"/>
      <c r="P192" s="236">
        <f>O192*H192</f>
        <v>0</v>
      </c>
      <c r="Q192" s="236">
        <v>0.029819999999999999</v>
      </c>
      <c r="R192" s="236">
        <f>Q192*H192</f>
        <v>0.044729999999999999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190</v>
      </c>
      <c r="AT192" s="238" t="s">
        <v>126</v>
      </c>
      <c r="AU192" s="238" t="s">
        <v>83</v>
      </c>
      <c r="AY192" s="14" t="s">
        <v>123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4" t="s">
        <v>81</v>
      </c>
      <c r="BK192" s="239">
        <f>ROUND(I192*H192,2)</f>
        <v>0</v>
      </c>
      <c r="BL192" s="14" t="s">
        <v>190</v>
      </c>
      <c r="BM192" s="238" t="s">
        <v>346</v>
      </c>
    </row>
    <row r="193" s="2" customFormat="1" ht="24" customHeight="1">
      <c r="A193" s="35"/>
      <c r="B193" s="36"/>
      <c r="C193" s="226" t="s">
        <v>347</v>
      </c>
      <c r="D193" s="226" t="s">
        <v>126</v>
      </c>
      <c r="E193" s="227" t="s">
        <v>348</v>
      </c>
      <c r="F193" s="228" t="s">
        <v>349</v>
      </c>
      <c r="G193" s="229" t="s">
        <v>224</v>
      </c>
      <c r="H193" s="230">
        <v>4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41</v>
      </c>
      <c r="O193" s="88"/>
      <c r="P193" s="236">
        <f>O193*H193</f>
        <v>0</v>
      </c>
      <c r="Q193" s="236">
        <v>0</v>
      </c>
      <c r="R193" s="236">
        <f>Q193*H193</f>
        <v>0</v>
      </c>
      <c r="S193" s="236">
        <v>0.033000000000000002</v>
      </c>
      <c r="T193" s="237">
        <f>S193*H193</f>
        <v>0.13200000000000001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190</v>
      </c>
      <c r="AT193" s="238" t="s">
        <v>126</v>
      </c>
      <c r="AU193" s="238" t="s">
        <v>83</v>
      </c>
      <c r="AY193" s="14" t="s">
        <v>123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4" t="s">
        <v>81</v>
      </c>
      <c r="BK193" s="239">
        <f>ROUND(I193*H193,2)</f>
        <v>0</v>
      </c>
      <c r="BL193" s="14" t="s">
        <v>190</v>
      </c>
      <c r="BM193" s="238" t="s">
        <v>350</v>
      </c>
    </row>
    <row r="194" s="2" customFormat="1" ht="24" customHeight="1">
      <c r="A194" s="35"/>
      <c r="B194" s="36"/>
      <c r="C194" s="226" t="s">
        <v>351</v>
      </c>
      <c r="D194" s="226" t="s">
        <v>126</v>
      </c>
      <c r="E194" s="227" t="s">
        <v>352</v>
      </c>
      <c r="F194" s="228" t="s">
        <v>353</v>
      </c>
      <c r="G194" s="229" t="s">
        <v>224</v>
      </c>
      <c r="H194" s="230">
        <v>8.8000000000000007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41</v>
      </c>
      <c r="O194" s="88"/>
      <c r="P194" s="236">
        <f>O194*H194</f>
        <v>0</v>
      </c>
      <c r="Q194" s="236">
        <v>0.036400000000000002</v>
      </c>
      <c r="R194" s="236">
        <f>Q194*H194</f>
        <v>0.32032000000000005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190</v>
      </c>
      <c r="AT194" s="238" t="s">
        <v>126</v>
      </c>
      <c r="AU194" s="238" t="s">
        <v>83</v>
      </c>
      <c r="AY194" s="14" t="s">
        <v>123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4" t="s">
        <v>81</v>
      </c>
      <c r="BK194" s="239">
        <f>ROUND(I194*H194,2)</f>
        <v>0</v>
      </c>
      <c r="BL194" s="14" t="s">
        <v>190</v>
      </c>
      <c r="BM194" s="238" t="s">
        <v>354</v>
      </c>
    </row>
    <row r="195" s="2" customFormat="1" ht="24" customHeight="1">
      <c r="A195" s="35"/>
      <c r="B195" s="36"/>
      <c r="C195" s="226" t="s">
        <v>355</v>
      </c>
      <c r="D195" s="226" t="s">
        <v>126</v>
      </c>
      <c r="E195" s="227" t="s">
        <v>356</v>
      </c>
      <c r="F195" s="228" t="s">
        <v>357</v>
      </c>
      <c r="G195" s="229" t="s">
        <v>141</v>
      </c>
      <c r="H195" s="230">
        <v>2</v>
      </c>
      <c r="I195" s="231"/>
      <c r="J195" s="232">
        <f>ROUND(I195*H195,2)</f>
        <v>0</v>
      </c>
      <c r="K195" s="233"/>
      <c r="L195" s="41"/>
      <c r="M195" s="234" t="s">
        <v>1</v>
      </c>
      <c r="N195" s="235" t="s">
        <v>41</v>
      </c>
      <c r="O195" s="88"/>
      <c r="P195" s="236">
        <f>O195*H195</f>
        <v>0</v>
      </c>
      <c r="Q195" s="236">
        <v>0.019109999999999999</v>
      </c>
      <c r="R195" s="236">
        <f>Q195*H195</f>
        <v>0.038219999999999997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190</v>
      </c>
      <c r="AT195" s="238" t="s">
        <v>126</v>
      </c>
      <c r="AU195" s="238" t="s">
        <v>83</v>
      </c>
      <c r="AY195" s="14" t="s">
        <v>123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4" t="s">
        <v>81</v>
      </c>
      <c r="BK195" s="239">
        <f>ROUND(I195*H195,2)</f>
        <v>0</v>
      </c>
      <c r="BL195" s="14" t="s">
        <v>190</v>
      </c>
      <c r="BM195" s="238" t="s">
        <v>358</v>
      </c>
    </row>
    <row r="196" s="2" customFormat="1" ht="24" customHeight="1">
      <c r="A196" s="35"/>
      <c r="B196" s="36"/>
      <c r="C196" s="226" t="s">
        <v>359</v>
      </c>
      <c r="D196" s="226" t="s">
        <v>126</v>
      </c>
      <c r="E196" s="227" t="s">
        <v>360</v>
      </c>
      <c r="F196" s="228" t="s">
        <v>361</v>
      </c>
      <c r="G196" s="229" t="s">
        <v>362</v>
      </c>
      <c r="H196" s="251"/>
      <c r="I196" s="231"/>
      <c r="J196" s="232">
        <f>ROUND(I196*H196,2)</f>
        <v>0</v>
      </c>
      <c r="K196" s="233"/>
      <c r="L196" s="41"/>
      <c r="M196" s="234" t="s">
        <v>1</v>
      </c>
      <c r="N196" s="235" t="s">
        <v>41</v>
      </c>
      <c r="O196" s="88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190</v>
      </c>
      <c r="AT196" s="238" t="s">
        <v>126</v>
      </c>
      <c r="AU196" s="238" t="s">
        <v>83</v>
      </c>
      <c r="AY196" s="14" t="s">
        <v>123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4" t="s">
        <v>81</v>
      </c>
      <c r="BK196" s="239">
        <f>ROUND(I196*H196,2)</f>
        <v>0</v>
      </c>
      <c r="BL196" s="14" t="s">
        <v>190</v>
      </c>
      <c r="BM196" s="238" t="s">
        <v>363</v>
      </c>
    </row>
    <row r="197" s="12" customFormat="1" ht="22.8" customHeight="1">
      <c r="A197" s="12"/>
      <c r="B197" s="210"/>
      <c r="C197" s="211"/>
      <c r="D197" s="212" t="s">
        <v>75</v>
      </c>
      <c r="E197" s="224" t="s">
        <v>364</v>
      </c>
      <c r="F197" s="224" t="s">
        <v>365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SUM(P198:P202)</f>
        <v>0</v>
      </c>
      <c r="Q197" s="218"/>
      <c r="R197" s="219">
        <f>SUM(R198:R202)</f>
        <v>1.8252773100000002</v>
      </c>
      <c r="S197" s="218"/>
      <c r="T197" s="220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83</v>
      </c>
      <c r="AT197" s="222" t="s">
        <v>75</v>
      </c>
      <c r="AU197" s="222" t="s">
        <v>81</v>
      </c>
      <c r="AY197" s="221" t="s">
        <v>123</v>
      </c>
      <c r="BK197" s="223">
        <f>SUM(BK198:BK202)</f>
        <v>0</v>
      </c>
    </row>
    <row r="198" s="2" customFormat="1" ht="24" customHeight="1">
      <c r="A198" s="35"/>
      <c r="B198" s="36"/>
      <c r="C198" s="226" t="s">
        <v>366</v>
      </c>
      <c r="D198" s="226" t="s">
        <v>126</v>
      </c>
      <c r="E198" s="227" t="s">
        <v>367</v>
      </c>
      <c r="F198" s="228" t="s">
        <v>368</v>
      </c>
      <c r="G198" s="229" t="s">
        <v>141</v>
      </c>
      <c r="H198" s="230">
        <v>3.468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41</v>
      </c>
      <c r="O198" s="88"/>
      <c r="P198" s="236">
        <f>O198*H198</f>
        <v>0</v>
      </c>
      <c r="Q198" s="236">
        <v>0.02792</v>
      </c>
      <c r="R198" s="236">
        <f>Q198*H198</f>
        <v>0.096826560000000006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190</v>
      </c>
      <c r="AT198" s="238" t="s">
        <v>126</v>
      </c>
      <c r="AU198" s="238" t="s">
        <v>83</v>
      </c>
      <c r="AY198" s="14" t="s">
        <v>123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4" t="s">
        <v>81</v>
      </c>
      <c r="BK198" s="239">
        <f>ROUND(I198*H198,2)</f>
        <v>0</v>
      </c>
      <c r="BL198" s="14" t="s">
        <v>190</v>
      </c>
      <c r="BM198" s="238" t="s">
        <v>369</v>
      </c>
    </row>
    <row r="199" s="2" customFormat="1" ht="24" customHeight="1">
      <c r="A199" s="35"/>
      <c r="B199" s="36"/>
      <c r="C199" s="226" t="s">
        <v>370</v>
      </c>
      <c r="D199" s="226" t="s">
        <v>126</v>
      </c>
      <c r="E199" s="227" t="s">
        <v>371</v>
      </c>
      <c r="F199" s="228" t="s">
        <v>372</v>
      </c>
      <c r="G199" s="229" t="s">
        <v>141</v>
      </c>
      <c r="H199" s="230">
        <v>30.960000000000001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41</v>
      </c>
      <c r="O199" s="88"/>
      <c r="P199" s="236">
        <f>O199*H199</f>
        <v>0</v>
      </c>
      <c r="Q199" s="236">
        <v>0.029229999999999999</v>
      </c>
      <c r="R199" s="236">
        <f>Q199*H199</f>
        <v>0.90496080000000001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190</v>
      </c>
      <c r="AT199" s="238" t="s">
        <v>126</v>
      </c>
      <c r="AU199" s="238" t="s">
        <v>83</v>
      </c>
      <c r="AY199" s="14" t="s">
        <v>123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4" t="s">
        <v>81</v>
      </c>
      <c r="BK199" s="239">
        <f>ROUND(I199*H199,2)</f>
        <v>0</v>
      </c>
      <c r="BL199" s="14" t="s">
        <v>190</v>
      </c>
      <c r="BM199" s="238" t="s">
        <v>373</v>
      </c>
    </row>
    <row r="200" s="2" customFormat="1" ht="16.5" customHeight="1">
      <c r="A200" s="35"/>
      <c r="B200" s="36"/>
      <c r="C200" s="226" t="s">
        <v>374</v>
      </c>
      <c r="D200" s="226" t="s">
        <v>126</v>
      </c>
      <c r="E200" s="227" t="s">
        <v>375</v>
      </c>
      <c r="F200" s="228" t="s">
        <v>376</v>
      </c>
      <c r="G200" s="229" t="s">
        <v>141</v>
      </c>
      <c r="H200" s="230">
        <v>65.198999999999998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41</v>
      </c>
      <c r="O200" s="88"/>
      <c r="P200" s="236">
        <f>O200*H200</f>
        <v>0</v>
      </c>
      <c r="Q200" s="236">
        <v>0.00010000000000000001</v>
      </c>
      <c r="R200" s="236">
        <f>Q200*H200</f>
        <v>0.0065199000000000003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190</v>
      </c>
      <c r="AT200" s="238" t="s">
        <v>126</v>
      </c>
      <c r="AU200" s="238" t="s">
        <v>83</v>
      </c>
      <c r="AY200" s="14" t="s">
        <v>123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4" t="s">
        <v>81</v>
      </c>
      <c r="BK200" s="239">
        <f>ROUND(I200*H200,2)</f>
        <v>0</v>
      </c>
      <c r="BL200" s="14" t="s">
        <v>190</v>
      </c>
      <c r="BM200" s="238" t="s">
        <v>377</v>
      </c>
    </row>
    <row r="201" s="2" customFormat="1" ht="24" customHeight="1">
      <c r="A201" s="35"/>
      <c r="B201" s="36"/>
      <c r="C201" s="226" t="s">
        <v>378</v>
      </c>
      <c r="D201" s="226" t="s">
        <v>126</v>
      </c>
      <c r="E201" s="227" t="s">
        <v>379</v>
      </c>
      <c r="F201" s="228" t="s">
        <v>380</v>
      </c>
      <c r="G201" s="229" t="s">
        <v>141</v>
      </c>
      <c r="H201" s="230">
        <v>30.771000000000001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41</v>
      </c>
      <c r="O201" s="88"/>
      <c r="P201" s="236">
        <f>O201*H201</f>
        <v>0</v>
      </c>
      <c r="Q201" s="236">
        <v>0.026550000000000001</v>
      </c>
      <c r="R201" s="236">
        <f>Q201*H201</f>
        <v>0.81697005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190</v>
      </c>
      <c r="AT201" s="238" t="s">
        <v>126</v>
      </c>
      <c r="AU201" s="238" t="s">
        <v>83</v>
      </c>
      <c r="AY201" s="14" t="s">
        <v>123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4" t="s">
        <v>81</v>
      </c>
      <c r="BK201" s="239">
        <f>ROUND(I201*H201,2)</f>
        <v>0</v>
      </c>
      <c r="BL201" s="14" t="s">
        <v>190</v>
      </c>
      <c r="BM201" s="238" t="s">
        <v>381</v>
      </c>
    </row>
    <row r="202" s="2" customFormat="1" ht="24" customHeight="1">
      <c r="A202" s="35"/>
      <c r="B202" s="36"/>
      <c r="C202" s="226" t="s">
        <v>382</v>
      </c>
      <c r="D202" s="226" t="s">
        <v>126</v>
      </c>
      <c r="E202" s="227" t="s">
        <v>383</v>
      </c>
      <c r="F202" s="228" t="s">
        <v>384</v>
      </c>
      <c r="G202" s="229" t="s">
        <v>362</v>
      </c>
      <c r="H202" s="251"/>
      <c r="I202" s="231"/>
      <c r="J202" s="232">
        <f>ROUND(I202*H202,2)</f>
        <v>0</v>
      </c>
      <c r="K202" s="233"/>
      <c r="L202" s="41"/>
      <c r="M202" s="234" t="s">
        <v>1</v>
      </c>
      <c r="N202" s="235" t="s">
        <v>41</v>
      </c>
      <c r="O202" s="88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190</v>
      </c>
      <c r="AT202" s="238" t="s">
        <v>126</v>
      </c>
      <c r="AU202" s="238" t="s">
        <v>83</v>
      </c>
      <c r="AY202" s="14" t="s">
        <v>123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4" t="s">
        <v>81</v>
      </c>
      <c r="BK202" s="239">
        <f>ROUND(I202*H202,2)</f>
        <v>0</v>
      </c>
      <c r="BL202" s="14" t="s">
        <v>190</v>
      </c>
      <c r="BM202" s="238" t="s">
        <v>385</v>
      </c>
    </row>
    <row r="203" s="12" customFormat="1" ht="22.8" customHeight="1">
      <c r="A203" s="12"/>
      <c r="B203" s="210"/>
      <c r="C203" s="211"/>
      <c r="D203" s="212" t="s">
        <v>75</v>
      </c>
      <c r="E203" s="224" t="s">
        <v>386</v>
      </c>
      <c r="F203" s="224" t="s">
        <v>387</v>
      </c>
      <c r="G203" s="211"/>
      <c r="H203" s="211"/>
      <c r="I203" s="214"/>
      <c r="J203" s="225">
        <f>BK203</f>
        <v>0</v>
      </c>
      <c r="K203" s="211"/>
      <c r="L203" s="216"/>
      <c r="M203" s="217"/>
      <c r="N203" s="218"/>
      <c r="O203" s="218"/>
      <c r="P203" s="219">
        <f>SUM(P204:P206)</f>
        <v>0</v>
      </c>
      <c r="Q203" s="218"/>
      <c r="R203" s="219">
        <f>SUM(R204:R206)</f>
        <v>0.0029139999999999999</v>
      </c>
      <c r="S203" s="218"/>
      <c r="T203" s="220">
        <f>SUM(T204:T206)</f>
        <v>0.0051770000000000002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1" t="s">
        <v>83</v>
      </c>
      <c r="AT203" s="222" t="s">
        <v>75</v>
      </c>
      <c r="AU203" s="222" t="s">
        <v>81</v>
      </c>
      <c r="AY203" s="221" t="s">
        <v>123</v>
      </c>
      <c r="BK203" s="223">
        <f>SUM(BK204:BK206)</f>
        <v>0</v>
      </c>
    </row>
    <row r="204" s="2" customFormat="1" ht="16.5" customHeight="1">
      <c r="A204" s="35"/>
      <c r="B204" s="36"/>
      <c r="C204" s="226" t="s">
        <v>388</v>
      </c>
      <c r="D204" s="226" t="s">
        <v>126</v>
      </c>
      <c r="E204" s="227" t="s">
        <v>389</v>
      </c>
      <c r="F204" s="228" t="s">
        <v>390</v>
      </c>
      <c r="G204" s="229" t="s">
        <v>224</v>
      </c>
      <c r="H204" s="230">
        <v>3.1000000000000001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41</v>
      </c>
      <c r="O204" s="88"/>
      <c r="P204" s="236">
        <f>O204*H204</f>
        <v>0</v>
      </c>
      <c r="Q204" s="236">
        <v>0</v>
      </c>
      <c r="R204" s="236">
        <f>Q204*H204</f>
        <v>0</v>
      </c>
      <c r="S204" s="236">
        <v>0.00167</v>
      </c>
      <c r="T204" s="237">
        <f>S204*H204</f>
        <v>0.0051770000000000002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190</v>
      </c>
      <c r="AT204" s="238" t="s">
        <v>126</v>
      </c>
      <c r="AU204" s="238" t="s">
        <v>83</v>
      </c>
      <c r="AY204" s="14" t="s">
        <v>123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4" t="s">
        <v>81</v>
      </c>
      <c r="BK204" s="239">
        <f>ROUND(I204*H204,2)</f>
        <v>0</v>
      </c>
      <c r="BL204" s="14" t="s">
        <v>190</v>
      </c>
      <c r="BM204" s="238" t="s">
        <v>391</v>
      </c>
    </row>
    <row r="205" s="2" customFormat="1" ht="36" customHeight="1">
      <c r="A205" s="35"/>
      <c r="B205" s="36"/>
      <c r="C205" s="226" t="s">
        <v>392</v>
      </c>
      <c r="D205" s="226" t="s">
        <v>126</v>
      </c>
      <c r="E205" s="227" t="s">
        <v>393</v>
      </c>
      <c r="F205" s="228" t="s">
        <v>394</v>
      </c>
      <c r="G205" s="229" t="s">
        <v>224</v>
      </c>
      <c r="H205" s="230">
        <v>3.1000000000000001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41</v>
      </c>
      <c r="O205" s="88"/>
      <c r="P205" s="236">
        <f>O205*H205</f>
        <v>0</v>
      </c>
      <c r="Q205" s="236">
        <v>0.00093999999999999997</v>
      </c>
      <c r="R205" s="236">
        <f>Q205*H205</f>
        <v>0.0029139999999999999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190</v>
      </c>
      <c r="AT205" s="238" t="s">
        <v>126</v>
      </c>
      <c r="AU205" s="238" t="s">
        <v>83</v>
      </c>
      <c r="AY205" s="14" t="s">
        <v>123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4" t="s">
        <v>81</v>
      </c>
      <c r="BK205" s="239">
        <f>ROUND(I205*H205,2)</f>
        <v>0</v>
      </c>
      <c r="BL205" s="14" t="s">
        <v>190</v>
      </c>
      <c r="BM205" s="238" t="s">
        <v>395</v>
      </c>
    </row>
    <row r="206" s="2" customFormat="1" ht="24" customHeight="1">
      <c r="A206" s="35"/>
      <c r="B206" s="36"/>
      <c r="C206" s="226" t="s">
        <v>396</v>
      </c>
      <c r="D206" s="226" t="s">
        <v>126</v>
      </c>
      <c r="E206" s="227" t="s">
        <v>397</v>
      </c>
      <c r="F206" s="228" t="s">
        <v>398</v>
      </c>
      <c r="G206" s="229" t="s">
        <v>362</v>
      </c>
      <c r="H206" s="251"/>
      <c r="I206" s="231"/>
      <c r="J206" s="232">
        <f>ROUND(I206*H206,2)</f>
        <v>0</v>
      </c>
      <c r="K206" s="233"/>
      <c r="L206" s="41"/>
      <c r="M206" s="234" t="s">
        <v>1</v>
      </c>
      <c r="N206" s="235" t="s">
        <v>41</v>
      </c>
      <c r="O206" s="88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190</v>
      </c>
      <c r="AT206" s="238" t="s">
        <v>126</v>
      </c>
      <c r="AU206" s="238" t="s">
        <v>83</v>
      </c>
      <c r="AY206" s="14" t="s">
        <v>123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4" t="s">
        <v>81</v>
      </c>
      <c r="BK206" s="239">
        <f>ROUND(I206*H206,2)</f>
        <v>0</v>
      </c>
      <c r="BL206" s="14" t="s">
        <v>190</v>
      </c>
      <c r="BM206" s="238" t="s">
        <v>399</v>
      </c>
    </row>
    <row r="207" s="12" customFormat="1" ht="22.8" customHeight="1">
      <c r="A207" s="12"/>
      <c r="B207" s="210"/>
      <c r="C207" s="211"/>
      <c r="D207" s="212" t="s">
        <v>75</v>
      </c>
      <c r="E207" s="224" t="s">
        <v>400</v>
      </c>
      <c r="F207" s="224" t="s">
        <v>401</v>
      </c>
      <c r="G207" s="211"/>
      <c r="H207" s="211"/>
      <c r="I207" s="214"/>
      <c r="J207" s="225">
        <f>BK207</f>
        <v>0</v>
      </c>
      <c r="K207" s="211"/>
      <c r="L207" s="216"/>
      <c r="M207" s="217"/>
      <c r="N207" s="218"/>
      <c r="O207" s="218"/>
      <c r="P207" s="219">
        <f>SUM(P208:P210)</f>
        <v>0</v>
      </c>
      <c r="Q207" s="218"/>
      <c r="R207" s="219">
        <f>SUM(R208:R210)</f>
        <v>0.02844</v>
      </c>
      <c r="S207" s="218"/>
      <c r="T207" s="220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1" t="s">
        <v>83</v>
      </c>
      <c r="AT207" s="222" t="s">
        <v>75</v>
      </c>
      <c r="AU207" s="222" t="s">
        <v>81</v>
      </c>
      <c r="AY207" s="221" t="s">
        <v>123</v>
      </c>
      <c r="BK207" s="223">
        <f>SUM(BK208:BK210)</f>
        <v>0</v>
      </c>
    </row>
    <row r="208" s="2" customFormat="1" ht="16.5" customHeight="1">
      <c r="A208" s="35"/>
      <c r="B208" s="36"/>
      <c r="C208" s="226" t="s">
        <v>402</v>
      </c>
      <c r="D208" s="226" t="s">
        <v>126</v>
      </c>
      <c r="E208" s="227" t="s">
        <v>403</v>
      </c>
      <c r="F208" s="228" t="s">
        <v>404</v>
      </c>
      <c r="G208" s="229" t="s">
        <v>151</v>
      </c>
      <c r="H208" s="230">
        <v>1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41</v>
      </c>
      <c r="O208" s="88"/>
      <c r="P208" s="236">
        <f>O208*H208</f>
        <v>0</v>
      </c>
      <c r="Q208" s="236">
        <v>0.00044000000000000002</v>
      </c>
      <c r="R208" s="236">
        <f>Q208*H208</f>
        <v>0.00044000000000000002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190</v>
      </c>
      <c r="AT208" s="238" t="s">
        <v>126</v>
      </c>
      <c r="AU208" s="238" t="s">
        <v>83</v>
      </c>
      <c r="AY208" s="14" t="s">
        <v>123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4" t="s">
        <v>81</v>
      </c>
      <c r="BK208" s="239">
        <f>ROUND(I208*H208,2)</f>
        <v>0</v>
      </c>
      <c r="BL208" s="14" t="s">
        <v>190</v>
      </c>
      <c r="BM208" s="238" t="s">
        <v>405</v>
      </c>
    </row>
    <row r="209" s="2" customFormat="1" ht="16.5" customHeight="1">
      <c r="A209" s="35"/>
      <c r="B209" s="36"/>
      <c r="C209" s="240" t="s">
        <v>406</v>
      </c>
      <c r="D209" s="240" t="s">
        <v>295</v>
      </c>
      <c r="E209" s="241" t="s">
        <v>407</v>
      </c>
      <c r="F209" s="242" t="s">
        <v>408</v>
      </c>
      <c r="G209" s="243" t="s">
        <v>151</v>
      </c>
      <c r="H209" s="244">
        <v>1</v>
      </c>
      <c r="I209" s="245"/>
      <c r="J209" s="246">
        <f>ROUND(I209*H209,2)</f>
        <v>0</v>
      </c>
      <c r="K209" s="247"/>
      <c r="L209" s="248"/>
      <c r="M209" s="249" t="s">
        <v>1</v>
      </c>
      <c r="N209" s="250" t="s">
        <v>41</v>
      </c>
      <c r="O209" s="88"/>
      <c r="P209" s="236">
        <f>O209*H209</f>
        <v>0</v>
      </c>
      <c r="Q209" s="236">
        <v>0.028000000000000001</v>
      </c>
      <c r="R209" s="236">
        <f>Q209*H209</f>
        <v>0.028000000000000001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263</v>
      </c>
      <c r="AT209" s="238" t="s">
        <v>295</v>
      </c>
      <c r="AU209" s="238" t="s">
        <v>83</v>
      </c>
      <c r="AY209" s="14" t="s">
        <v>123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4" t="s">
        <v>81</v>
      </c>
      <c r="BK209" s="239">
        <f>ROUND(I209*H209,2)</f>
        <v>0</v>
      </c>
      <c r="BL209" s="14" t="s">
        <v>190</v>
      </c>
      <c r="BM209" s="238" t="s">
        <v>409</v>
      </c>
    </row>
    <row r="210" s="2" customFormat="1" ht="24" customHeight="1">
      <c r="A210" s="35"/>
      <c r="B210" s="36"/>
      <c r="C210" s="226" t="s">
        <v>410</v>
      </c>
      <c r="D210" s="226" t="s">
        <v>126</v>
      </c>
      <c r="E210" s="227" t="s">
        <v>411</v>
      </c>
      <c r="F210" s="228" t="s">
        <v>412</v>
      </c>
      <c r="G210" s="229" t="s">
        <v>362</v>
      </c>
      <c r="H210" s="251"/>
      <c r="I210" s="231"/>
      <c r="J210" s="232">
        <f>ROUND(I210*H210,2)</f>
        <v>0</v>
      </c>
      <c r="K210" s="233"/>
      <c r="L210" s="41"/>
      <c r="M210" s="234" t="s">
        <v>1</v>
      </c>
      <c r="N210" s="235" t="s">
        <v>41</v>
      </c>
      <c r="O210" s="88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190</v>
      </c>
      <c r="AT210" s="238" t="s">
        <v>126</v>
      </c>
      <c r="AU210" s="238" t="s">
        <v>83</v>
      </c>
      <c r="AY210" s="14" t="s">
        <v>123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4" t="s">
        <v>81</v>
      </c>
      <c r="BK210" s="239">
        <f>ROUND(I210*H210,2)</f>
        <v>0</v>
      </c>
      <c r="BL210" s="14" t="s">
        <v>190</v>
      </c>
      <c r="BM210" s="238" t="s">
        <v>413</v>
      </c>
    </row>
    <row r="211" s="12" customFormat="1" ht="22.8" customHeight="1">
      <c r="A211" s="12"/>
      <c r="B211" s="210"/>
      <c r="C211" s="211"/>
      <c r="D211" s="212" t="s">
        <v>75</v>
      </c>
      <c r="E211" s="224" t="s">
        <v>414</v>
      </c>
      <c r="F211" s="224" t="s">
        <v>415</v>
      </c>
      <c r="G211" s="211"/>
      <c r="H211" s="211"/>
      <c r="I211" s="214"/>
      <c r="J211" s="225">
        <f>BK211</f>
        <v>0</v>
      </c>
      <c r="K211" s="211"/>
      <c r="L211" s="216"/>
      <c r="M211" s="217"/>
      <c r="N211" s="218"/>
      <c r="O211" s="218"/>
      <c r="P211" s="219">
        <f>SUM(P212:P223)</f>
        <v>0</v>
      </c>
      <c r="Q211" s="218"/>
      <c r="R211" s="219">
        <f>SUM(R212:R223)</f>
        <v>0.03431178</v>
      </c>
      <c r="S211" s="218"/>
      <c r="T211" s="220">
        <f>SUM(T212:T223)</f>
        <v>0.28011000000000003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83</v>
      </c>
      <c r="AT211" s="222" t="s">
        <v>75</v>
      </c>
      <c r="AU211" s="222" t="s">
        <v>81</v>
      </c>
      <c r="AY211" s="221" t="s">
        <v>123</v>
      </c>
      <c r="BK211" s="223">
        <f>SUM(BK212:BK223)</f>
        <v>0</v>
      </c>
    </row>
    <row r="212" s="2" customFormat="1" ht="16.5" customHeight="1">
      <c r="A212" s="35"/>
      <c r="B212" s="36"/>
      <c r="C212" s="226" t="s">
        <v>416</v>
      </c>
      <c r="D212" s="226" t="s">
        <v>126</v>
      </c>
      <c r="E212" s="227" t="s">
        <v>417</v>
      </c>
      <c r="F212" s="228" t="s">
        <v>418</v>
      </c>
      <c r="G212" s="229" t="s">
        <v>141</v>
      </c>
      <c r="H212" s="230">
        <v>34.560000000000002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41</v>
      </c>
      <c r="O212" s="88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190</v>
      </c>
      <c r="AT212" s="238" t="s">
        <v>126</v>
      </c>
      <c r="AU212" s="238" t="s">
        <v>83</v>
      </c>
      <c r="AY212" s="14" t="s">
        <v>123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4" t="s">
        <v>81</v>
      </c>
      <c r="BK212" s="239">
        <f>ROUND(I212*H212,2)</f>
        <v>0</v>
      </c>
      <c r="BL212" s="14" t="s">
        <v>190</v>
      </c>
      <c r="BM212" s="238" t="s">
        <v>419</v>
      </c>
    </row>
    <row r="213" s="2" customFormat="1" ht="16.5" customHeight="1">
      <c r="A213" s="35"/>
      <c r="B213" s="36"/>
      <c r="C213" s="226" t="s">
        <v>420</v>
      </c>
      <c r="D213" s="226" t="s">
        <v>126</v>
      </c>
      <c r="E213" s="227" t="s">
        <v>421</v>
      </c>
      <c r="F213" s="228" t="s">
        <v>422</v>
      </c>
      <c r="G213" s="229" t="s">
        <v>224</v>
      </c>
      <c r="H213" s="230">
        <v>58.810000000000002</v>
      </c>
      <c r="I213" s="231"/>
      <c r="J213" s="232">
        <f>ROUND(I213*H213,2)</f>
        <v>0</v>
      </c>
      <c r="K213" s="233"/>
      <c r="L213" s="41"/>
      <c r="M213" s="234" t="s">
        <v>1</v>
      </c>
      <c r="N213" s="235" t="s">
        <v>41</v>
      </c>
      <c r="O213" s="88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190</v>
      </c>
      <c r="AT213" s="238" t="s">
        <v>126</v>
      </c>
      <c r="AU213" s="238" t="s">
        <v>83</v>
      </c>
      <c r="AY213" s="14" t="s">
        <v>123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4" t="s">
        <v>81</v>
      </c>
      <c r="BK213" s="239">
        <f>ROUND(I213*H213,2)</f>
        <v>0</v>
      </c>
      <c r="BL213" s="14" t="s">
        <v>190</v>
      </c>
      <c r="BM213" s="238" t="s">
        <v>423</v>
      </c>
    </row>
    <row r="214" s="2" customFormat="1" ht="24" customHeight="1">
      <c r="A214" s="35"/>
      <c r="B214" s="36"/>
      <c r="C214" s="226" t="s">
        <v>424</v>
      </c>
      <c r="D214" s="226" t="s">
        <v>126</v>
      </c>
      <c r="E214" s="227" t="s">
        <v>425</v>
      </c>
      <c r="F214" s="228" t="s">
        <v>426</v>
      </c>
      <c r="G214" s="229" t="s">
        <v>141</v>
      </c>
      <c r="H214" s="230">
        <v>34.560000000000002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41</v>
      </c>
      <c r="O214" s="88"/>
      <c r="P214" s="236">
        <f>O214*H214</f>
        <v>0</v>
      </c>
      <c r="Q214" s="236">
        <v>3.0000000000000001E-05</v>
      </c>
      <c r="R214" s="236">
        <f>Q214*H214</f>
        <v>0.0010368000000000001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190</v>
      </c>
      <c r="AT214" s="238" t="s">
        <v>126</v>
      </c>
      <c r="AU214" s="238" t="s">
        <v>83</v>
      </c>
      <c r="AY214" s="14" t="s">
        <v>123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4" t="s">
        <v>81</v>
      </c>
      <c r="BK214" s="239">
        <f>ROUND(I214*H214,2)</f>
        <v>0</v>
      </c>
      <c r="BL214" s="14" t="s">
        <v>190</v>
      </c>
      <c r="BM214" s="238" t="s">
        <v>427</v>
      </c>
    </row>
    <row r="215" s="2" customFormat="1" ht="16.5" customHeight="1">
      <c r="A215" s="35"/>
      <c r="B215" s="36"/>
      <c r="C215" s="226" t="s">
        <v>428</v>
      </c>
      <c r="D215" s="226" t="s">
        <v>126</v>
      </c>
      <c r="E215" s="227" t="s">
        <v>429</v>
      </c>
      <c r="F215" s="228" t="s">
        <v>430</v>
      </c>
      <c r="G215" s="229" t="s">
        <v>224</v>
      </c>
      <c r="H215" s="230">
        <v>58.810000000000002</v>
      </c>
      <c r="I215" s="231"/>
      <c r="J215" s="232">
        <f>ROUND(I215*H215,2)</f>
        <v>0</v>
      </c>
      <c r="K215" s="233"/>
      <c r="L215" s="41"/>
      <c r="M215" s="234" t="s">
        <v>1</v>
      </c>
      <c r="N215" s="235" t="s">
        <v>41</v>
      </c>
      <c r="O215" s="88"/>
      <c r="P215" s="236">
        <f>O215*H215</f>
        <v>0</v>
      </c>
      <c r="Q215" s="236">
        <v>2.0000000000000002E-05</v>
      </c>
      <c r="R215" s="236">
        <f>Q215*H215</f>
        <v>0.0011762000000000001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190</v>
      </c>
      <c r="AT215" s="238" t="s">
        <v>126</v>
      </c>
      <c r="AU215" s="238" t="s">
        <v>83</v>
      </c>
      <c r="AY215" s="14" t="s">
        <v>123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4" t="s">
        <v>81</v>
      </c>
      <c r="BK215" s="239">
        <f>ROUND(I215*H215,2)</f>
        <v>0</v>
      </c>
      <c r="BL215" s="14" t="s">
        <v>190</v>
      </c>
      <c r="BM215" s="238" t="s">
        <v>431</v>
      </c>
    </row>
    <row r="216" s="2" customFormat="1" ht="24" customHeight="1">
      <c r="A216" s="35"/>
      <c r="B216" s="36"/>
      <c r="C216" s="226" t="s">
        <v>432</v>
      </c>
      <c r="D216" s="226" t="s">
        <v>126</v>
      </c>
      <c r="E216" s="227" t="s">
        <v>433</v>
      </c>
      <c r="F216" s="228" t="s">
        <v>434</v>
      </c>
      <c r="G216" s="229" t="s">
        <v>141</v>
      </c>
      <c r="H216" s="230">
        <v>34.560000000000002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41</v>
      </c>
      <c r="O216" s="88"/>
      <c r="P216" s="236">
        <f>O216*H216</f>
        <v>0</v>
      </c>
      <c r="Q216" s="236">
        <v>0</v>
      </c>
      <c r="R216" s="236">
        <f>Q216*H216</f>
        <v>0</v>
      </c>
      <c r="S216" s="236">
        <v>0.0030000000000000001</v>
      </c>
      <c r="T216" s="237">
        <f>S216*H216</f>
        <v>0.10368000000000001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190</v>
      </c>
      <c r="AT216" s="238" t="s">
        <v>126</v>
      </c>
      <c r="AU216" s="238" t="s">
        <v>83</v>
      </c>
      <c r="AY216" s="14" t="s">
        <v>123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4" t="s">
        <v>81</v>
      </c>
      <c r="BK216" s="239">
        <f>ROUND(I216*H216,2)</f>
        <v>0</v>
      </c>
      <c r="BL216" s="14" t="s">
        <v>190</v>
      </c>
      <c r="BM216" s="238" t="s">
        <v>435</v>
      </c>
    </row>
    <row r="217" s="2" customFormat="1" ht="24" customHeight="1">
      <c r="A217" s="35"/>
      <c r="B217" s="36"/>
      <c r="C217" s="226" t="s">
        <v>436</v>
      </c>
      <c r="D217" s="226" t="s">
        <v>126</v>
      </c>
      <c r="E217" s="227" t="s">
        <v>437</v>
      </c>
      <c r="F217" s="228" t="s">
        <v>438</v>
      </c>
      <c r="G217" s="229" t="s">
        <v>224</v>
      </c>
      <c r="H217" s="230">
        <v>58.810000000000002</v>
      </c>
      <c r="I217" s="231"/>
      <c r="J217" s="232">
        <f>ROUND(I217*H217,2)</f>
        <v>0</v>
      </c>
      <c r="K217" s="233"/>
      <c r="L217" s="41"/>
      <c r="M217" s="234" t="s">
        <v>1</v>
      </c>
      <c r="N217" s="235" t="s">
        <v>41</v>
      </c>
      <c r="O217" s="88"/>
      <c r="P217" s="236">
        <f>O217*H217</f>
        <v>0</v>
      </c>
      <c r="Q217" s="236">
        <v>0</v>
      </c>
      <c r="R217" s="236">
        <f>Q217*H217</f>
        <v>0</v>
      </c>
      <c r="S217" s="236">
        <v>0.0030000000000000001</v>
      </c>
      <c r="T217" s="237">
        <f>S217*H217</f>
        <v>0.17643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190</v>
      </c>
      <c r="AT217" s="238" t="s">
        <v>126</v>
      </c>
      <c r="AU217" s="238" t="s">
        <v>83</v>
      </c>
      <c r="AY217" s="14" t="s">
        <v>123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4" t="s">
        <v>81</v>
      </c>
      <c r="BK217" s="239">
        <f>ROUND(I217*H217,2)</f>
        <v>0</v>
      </c>
      <c r="BL217" s="14" t="s">
        <v>190</v>
      </c>
      <c r="BM217" s="238" t="s">
        <v>439</v>
      </c>
    </row>
    <row r="218" s="2" customFormat="1" ht="24" customHeight="1">
      <c r="A218" s="35"/>
      <c r="B218" s="36"/>
      <c r="C218" s="226" t="s">
        <v>440</v>
      </c>
      <c r="D218" s="226" t="s">
        <v>126</v>
      </c>
      <c r="E218" s="227" t="s">
        <v>441</v>
      </c>
      <c r="F218" s="228" t="s">
        <v>442</v>
      </c>
      <c r="G218" s="229" t="s">
        <v>224</v>
      </c>
      <c r="H218" s="230">
        <v>55.210000000000001</v>
      </c>
      <c r="I218" s="231"/>
      <c r="J218" s="232">
        <f>ROUND(I218*H218,2)</f>
        <v>0</v>
      </c>
      <c r="K218" s="233"/>
      <c r="L218" s="41"/>
      <c r="M218" s="234" t="s">
        <v>1</v>
      </c>
      <c r="N218" s="235" t="s">
        <v>41</v>
      </c>
      <c r="O218" s="88"/>
      <c r="P218" s="236">
        <f>O218*H218</f>
        <v>0</v>
      </c>
      <c r="Q218" s="236">
        <v>0.00016000000000000001</v>
      </c>
      <c r="R218" s="236">
        <f>Q218*H218</f>
        <v>0.0088336000000000005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190</v>
      </c>
      <c r="AT218" s="238" t="s">
        <v>126</v>
      </c>
      <c r="AU218" s="238" t="s">
        <v>83</v>
      </c>
      <c r="AY218" s="14" t="s">
        <v>123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4" t="s">
        <v>81</v>
      </c>
      <c r="BK218" s="239">
        <f>ROUND(I218*H218,2)</f>
        <v>0</v>
      </c>
      <c r="BL218" s="14" t="s">
        <v>190</v>
      </c>
      <c r="BM218" s="238" t="s">
        <v>443</v>
      </c>
    </row>
    <row r="219" s="2" customFormat="1" ht="24" customHeight="1">
      <c r="A219" s="35"/>
      <c r="B219" s="36"/>
      <c r="C219" s="226" t="s">
        <v>444</v>
      </c>
      <c r="D219" s="226" t="s">
        <v>126</v>
      </c>
      <c r="E219" s="227" t="s">
        <v>445</v>
      </c>
      <c r="F219" s="228" t="s">
        <v>446</v>
      </c>
      <c r="G219" s="229" t="s">
        <v>224</v>
      </c>
      <c r="H219" s="230">
        <v>58.810000000000002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41</v>
      </c>
      <c r="O219" s="88"/>
      <c r="P219" s="236">
        <f>O219*H219</f>
        <v>0</v>
      </c>
      <c r="Q219" s="236">
        <v>0.00011</v>
      </c>
      <c r="R219" s="236">
        <f>Q219*H219</f>
        <v>0.0064691000000000002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190</v>
      </c>
      <c r="AT219" s="238" t="s">
        <v>126</v>
      </c>
      <c r="AU219" s="238" t="s">
        <v>83</v>
      </c>
      <c r="AY219" s="14" t="s">
        <v>123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4" t="s">
        <v>81</v>
      </c>
      <c r="BK219" s="239">
        <f>ROUND(I219*H219,2)</f>
        <v>0</v>
      </c>
      <c r="BL219" s="14" t="s">
        <v>190</v>
      </c>
      <c r="BM219" s="238" t="s">
        <v>447</v>
      </c>
    </row>
    <row r="220" s="2" customFormat="1" ht="24" customHeight="1">
      <c r="A220" s="35"/>
      <c r="B220" s="36"/>
      <c r="C220" s="240" t="s">
        <v>448</v>
      </c>
      <c r="D220" s="240" t="s">
        <v>295</v>
      </c>
      <c r="E220" s="241" t="s">
        <v>449</v>
      </c>
      <c r="F220" s="242" t="s">
        <v>450</v>
      </c>
      <c r="G220" s="243" t="s">
        <v>141</v>
      </c>
      <c r="H220" s="244">
        <v>52.988999999999997</v>
      </c>
      <c r="I220" s="245"/>
      <c r="J220" s="246">
        <f>ROUND(I220*H220,2)</f>
        <v>0</v>
      </c>
      <c r="K220" s="247"/>
      <c r="L220" s="248"/>
      <c r="M220" s="249" t="s">
        <v>1</v>
      </c>
      <c r="N220" s="250" t="s">
        <v>41</v>
      </c>
      <c r="O220" s="88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263</v>
      </c>
      <c r="AT220" s="238" t="s">
        <v>295</v>
      </c>
      <c r="AU220" s="238" t="s">
        <v>83</v>
      </c>
      <c r="AY220" s="14" t="s">
        <v>123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4" t="s">
        <v>81</v>
      </c>
      <c r="BK220" s="239">
        <f>ROUND(I220*H220,2)</f>
        <v>0</v>
      </c>
      <c r="BL220" s="14" t="s">
        <v>190</v>
      </c>
      <c r="BM220" s="238" t="s">
        <v>451</v>
      </c>
    </row>
    <row r="221" s="2" customFormat="1" ht="16.5" customHeight="1">
      <c r="A221" s="35"/>
      <c r="B221" s="36"/>
      <c r="C221" s="226" t="s">
        <v>452</v>
      </c>
      <c r="D221" s="226" t="s">
        <v>126</v>
      </c>
      <c r="E221" s="227" t="s">
        <v>453</v>
      </c>
      <c r="F221" s="228" t="s">
        <v>454</v>
      </c>
      <c r="G221" s="229" t="s">
        <v>224</v>
      </c>
      <c r="H221" s="230">
        <v>58.810000000000002</v>
      </c>
      <c r="I221" s="231"/>
      <c r="J221" s="232">
        <f>ROUND(I221*H221,2)</f>
        <v>0</v>
      </c>
      <c r="K221" s="233"/>
      <c r="L221" s="41"/>
      <c r="M221" s="234" t="s">
        <v>1</v>
      </c>
      <c r="N221" s="235" t="s">
        <v>41</v>
      </c>
      <c r="O221" s="88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190</v>
      </c>
      <c r="AT221" s="238" t="s">
        <v>126</v>
      </c>
      <c r="AU221" s="238" t="s">
        <v>83</v>
      </c>
      <c r="AY221" s="14" t="s">
        <v>123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4" t="s">
        <v>81</v>
      </c>
      <c r="BK221" s="239">
        <f>ROUND(I221*H221,2)</f>
        <v>0</v>
      </c>
      <c r="BL221" s="14" t="s">
        <v>190</v>
      </c>
      <c r="BM221" s="238" t="s">
        <v>455</v>
      </c>
    </row>
    <row r="222" s="2" customFormat="1" ht="24" customHeight="1">
      <c r="A222" s="35"/>
      <c r="B222" s="36"/>
      <c r="C222" s="240" t="s">
        <v>456</v>
      </c>
      <c r="D222" s="240" t="s">
        <v>295</v>
      </c>
      <c r="E222" s="241" t="s">
        <v>457</v>
      </c>
      <c r="F222" s="242" t="s">
        <v>458</v>
      </c>
      <c r="G222" s="243" t="s">
        <v>224</v>
      </c>
      <c r="H222" s="244">
        <v>59.985999999999997</v>
      </c>
      <c r="I222" s="245"/>
      <c r="J222" s="246">
        <f>ROUND(I222*H222,2)</f>
        <v>0</v>
      </c>
      <c r="K222" s="247"/>
      <c r="L222" s="248"/>
      <c r="M222" s="249" t="s">
        <v>1</v>
      </c>
      <c r="N222" s="250" t="s">
        <v>41</v>
      </c>
      <c r="O222" s="88"/>
      <c r="P222" s="236">
        <f>O222*H222</f>
        <v>0</v>
      </c>
      <c r="Q222" s="236">
        <v>0.00027999999999999998</v>
      </c>
      <c r="R222" s="236">
        <f>Q222*H222</f>
        <v>0.016796079999999998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263</v>
      </c>
      <c r="AT222" s="238" t="s">
        <v>295</v>
      </c>
      <c r="AU222" s="238" t="s">
        <v>83</v>
      </c>
      <c r="AY222" s="14" t="s">
        <v>123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4" t="s">
        <v>81</v>
      </c>
      <c r="BK222" s="239">
        <f>ROUND(I222*H222,2)</f>
        <v>0</v>
      </c>
      <c r="BL222" s="14" t="s">
        <v>190</v>
      </c>
      <c r="BM222" s="238" t="s">
        <v>459</v>
      </c>
    </row>
    <row r="223" s="2" customFormat="1" ht="24" customHeight="1">
      <c r="A223" s="35"/>
      <c r="B223" s="36"/>
      <c r="C223" s="226" t="s">
        <v>460</v>
      </c>
      <c r="D223" s="226" t="s">
        <v>126</v>
      </c>
      <c r="E223" s="227" t="s">
        <v>461</v>
      </c>
      <c r="F223" s="228" t="s">
        <v>462</v>
      </c>
      <c r="G223" s="229" t="s">
        <v>362</v>
      </c>
      <c r="H223" s="251"/>
      <c r="I223" s="231"/>
      <c r="J223" s="232">
        <f>ROUND(I223*H223,2)</f>
        <v>0</v>
      </c>
      <c r="K223" s="233"/>
      <c r="L223" s="41"/>
      <c r="M223" s="234" t="s">
        <v>1</v>
      </c>
      <c r="N223" s="235" t="s">
        <v>41</v>
      </c>
      <c r="O223" s="88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190</v>
      </c>
      <c r="AT223" s="238" t="s">
        <v>126</v>
      </c>
      <c r="AU223" s="238" t="s">
        <v>83</v>
      </c>
      <c r="AY223" s="14" t="s">
        <v>123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4" t="s">
        <v>81</v>
      </c>
      <c r="BK223" s="239">
        <f>ROUND(I223*H223,2)</f>
        <v>0</v>
      </c>
      <c r="BL223" s="14" t="s">
        <v>190</v>
      </c>
      <c r="BM223" s="238" t="s">
        <v>463</v>
      </c>
    </row>
    <row r="224" s="12" customFormat="1" ht="22.8" customHeight="1">
      <c r="A224" s="12"/>
      <c r="B224" s="210"/>
      <c r="C224" s="211"/>
      <c r="D224" s="212" t="s">
        <v>75</v>
      </c>
      <c r="E224" s="224" t="s">
        <v>464</v>
      </c>
      <c r="F224" s="224" t="s">
        <v>465</v>
      </c>
      <c r="G224" s="211"/>
      <c r="H224" s="211"/>
      <c r="I224" s="214"/>
      <c r="J224" s="225">
        <f>BK224</f>
        <v>0</v>
      </c>
      <c r="K224" s="211"/>
      <c r="L224" s="216"/>
      <c r="M224" s="217"/>
      <c r="N224" s="218"/>
      <c r="O224" s="218"/>
      <c r="P224" s="219">
        <f>SUM(P225:P227)</f>
        <v>0</v>
      </c>
      <c r="Q224" s="218"/>
      <c r="R224" s="219">
        <f>SUM(R225:R227)</f>
        <v>0.009536639999999999</v>
      </c>
      <c r="S224" s="218"/>
      <c r="T224" s="220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1" t="s">
        <v>83</v>
      </c>
      <c r="AT224" s="222" t="s">
        <v>75</v>
      </c>
      <c r="AU224" s="222" t="s">
        <v>81</v>
      </c>
      <c r="AY224" s="221" t="s">
        <v>123</v>
      </c>
      <c r="BK224" s="223">
        <f>SUM(BK225:BK227)</f>
        <v>0</v>
      </c>
    </row>
    <row r="225" s="2" customFormat="1" ht="24" customHeight="1">
      <c r="A225" s="35"/>
      <c r="B225" s="36"/>
      <c r="C225" s="226" t="s">
        <v>466</v>
      </c>
      <c r="D225" s="226" t="s">
        <v>126</v>
      </c>
      <c r="E225" s="227" t="s">
        <v>467</v>
      </c>
      <c r="F225" s="228" t="s">
        <v>468</v>
      </c>
      <c r="G225" s="229" t="s">
        <v>141</v>
      </c>
      <c r="H225" s="230">
        <v>29.802</v>
      </c>
      <c r="I225" s="231"/>
      <c r="J225" s="232">
        <f>ROUND(I225*H225,2)</f>
        <v>0</v>
      </c>
      <c r="K225" s="233"/>
      <c r="L225" s="41"/>
      <c r="M225" s="234" t="s">
        <v>1</v>
      </c>
      <c r="N225" s="235" t="s">
        <v>41</v>
      </c>
      <c r="O225" s="88"/>
      <c r="P225" s="236">
        <f>O225*H225</f>
        <v>0</v>
      </c>
      <c r="Q225" s="236">
        <v>2.0000000000000002E-05</v>
      </c>
      <c r="R225" s="236">
        <f>Q225*H225</f>
        <v>0.00059604000000000005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190</v>
      </c>
      <c r="AT225" s="238" t="s">
        <v>126</v>
      </c>
      <c r="AU225" s="238" t="s">
        <v>83</v>
      </c>
      <c r="AY225" s="14" t="s">
        <v>123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4" t="s">
        <v>81</v>
      </c>
      <c r="BK225" s="239">
        <f>ROUND(I225*H225,2)</f>
        <v>0</v>
      </c>
      <c r="BL225" s="14" t="s">
        <v>190</v>
      </c>
      <c r="BM225" s="238" t="s">
        <v>469</v>
      </c>
    </row>
    <row r="226" s="2" customFormat="1" ht="24" customHeight="1">
      <c r="A226" s="35"/>
      <c r="B226" s="36"/>
      <c r="C226" s="226" t="s">
        <v>470</v>
      </c>
      <c r="D226" s="226" t="s">
        <v>126</v>
      </c>
      <c r="E226" s="227" t="s">
        <v>471</v>
      </c>
      <c r="F226" s="228" t="s">
        <v>472</v>
      </c>
      <c r="G226" s="229" t="s">
        <v>141</v>
      </c>
      <c r="H226" s="230">
        <v>29.802</v>
      </c>
      <c r="I226" s="231"/>
      <c r="J226" s="232">
        <f>ROUND(I226*H226,2)</f>
        <v>0</v>
      </c>
      <c r="K226" s="233"/>
      <c r="L226" s="41"/>
      <c r="M226" s="234" t="s">
        <v>1</v>
      </c>
      <c r="N226" s="235" t="s">
        <v>41</v>
      </c>
      <c r="O226" s="88"/>
      <c r="P226" s="236">
        <f>O226*H226</f>
        <v>0</v>
      </c>
      <c r="Q226" s="236">
        <v>0.00016000000000000001</v>
      </c>
      <c r="R226" s="236">
        <f>Q226*H226</f>
        <v>0.0047683200000000004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190</v>
      </c>
      <c r="AT226" s="238" t="s">
        <v>126</v>
      </c>
      <c r="AU226" s="238" t="s">
        <v>83</v>
      </c>
      <c r="AY226" s="14" t="s">
        <v>123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4" t="s">
        <v>81</v>
      </c>
      <c r="BK226" s="239">
        <f>ROUND(I226*H226,2)</f>
        <v>0</v>
      </c>
      <c r="BL226" s="14" t="s">
        <v>190</v>
      </c>
      <c r="BM226" s="238" t="s">
        <v>473</v>
      </c>
    </row>
    <row r="227" s="2" customFormat="1" ht="24" customHeight="1">
      <c r="A227" s="35"/>
      <c r="B227" s="36"/>
      <c r="C227" s="226" t="s">
        <v>474</v>
      </c>
      <c r="D227" s="226" t="s">
        <v>126</v>
      </c>
      <c r="E227" s="227" t="s">
        <v>475</v>
      </c>
      <c r="F227" s="228" t="s">
        <v>476</v>
      </c>
      <c r="G227" s="229" t="s">
        <v>141</v>
      </c>
      <c r="H227" s="230">
        <v>29.802</v>
      </c>
      <c r="I227" s="231"/>
      <c r="J227" s="232">
        <f>ROUND(I227*H227,2)</f>
        <v>0</v>
      </c>
      <c r="K227" s="233"/>
      <c r="L227" s="41"/>
      <c r="M227" s="234" t="s">
        <v>1</v>
      </c>
      <c r="N227" s="235" t="s">
        <v>41</v>
      </c>
      <c r="O227" s="88"/>
      <c r="P227" s="236">
        <f>O227*H227</f>
        <v>0</v>
      </c>
      <c r="Q227" s="236">
        <v>0.00013999999999999999</v>
      </c>
      <c r="R227" s="236">
        <f>Q227*H227</f>
        <v>0.0041722799999999996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190</v>
      </c>
      <c r="AT227" s="238" t="s">
        <v>126</v>
      </c>
      <c r="AU227" s="238" t="s">
        <v>83</v>
      </c>
      <c r="AY227" s="14" t="s">
        <v>123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4" t="s">
        <v>81</v>
      </c>
      <c r="BK227" s="239">
        <f>ROUND(I227*H227,2)</f>
        <v>0</v>
      </c>
      <c r="BL227" s="14" t="s">
        <v>190</v>
      </c>
      <c r="BM227" s="238" t="s">
        <v>477</v>
      </c>
    </row>
    <row r="228" s="12" customFormat="1" ht="22.8" customHeight="1">
      <c r="A228" s="12"/>
      <c r="B228" s="210"/>
      <c r="C228" s="211"/>
      <c r="D228" s="212" t="s">
        <v>75</v>
      </c>
      <c r="E228" s="224" t="s">
        <v>478</v>
      </c>
      <c r="F228" s="224" t="s">
        <v>479</v>
      </c>
      <c r="G228" s="211"/>
      <c r="H228" s="211"/>
      <c r="I228" s="214"/>
      <c r="J228" s="225">
        <f>BK228</f>
        <v>0</v>
      </c>
      <c r="K228" s="211"/>
      <c r="L228" s="216"/>
      <c r="M228" s="217"/>
      <c r="N228" s="218"/>
      <c r="O228" s="218"/>
      <c r="P228" s="219">
        <f>SUM(P229:P230)</f>
        <v>0</v>
      </c>
      <c r="Q228" s="218"/>
      <c r="R228" s="219">
        <f>SUM(R229:R230)</f>
        <v>0.13062271</v>
      </c>
      <c r="S228" s="218"/>
      <c r="T228" s="220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1" t="s">
        <v>83</v>
      </c>
      <c r="AT228" s="222" t="s">
        <v>75</v>
      </c>
      <c r="AU228" s="222" t="s">
        <v>81</v>
      </c>
      <c r="AY228" s="221" t="s">
        <v>123</v>
      </c>
      <c r="BK228" s="223">
        <f>SUM(BK229:BK230)</f>
        <v>0</v>
      </c>
    </row>
    <row r="229" s="2" customFormat="1" ht="24" customHeight="1">
      <c r="A229" s="35"/>
      <c r="B229" s="36"/>
      <c r="C229" s="226" t="s">
        <v>480</v>
      </c>
      <c r="D229" s="226" t="s">
        <v>126</v>
      </c>
      <c r="E229" s="227" t="s">
        <v>481</v>
      </c>
      <c r="F229" s="228" t="s">
        <v>482</v>
      </c>
      <c r="G229" s="229" t="s">
        <v>141</v>
      </c>
      <c r="H229" s="230">
        <v>223.43000000000001</v>
      </c>
      <c r="I229" s="231"/>
      <c r="J229" s="232">
        <f>ROUND(I229*H229,2)</f>
        <v>0</v>
      </c>
      <c r="K229" s="233"/>
      <c r="L229" s="41"/>
      <c r="M229" s="234" t="s">
        <v>1</v>
      </c>
      <c r="N229" s="235" t="s">
        <v>41</v>
      </c>
      <c r="O229" s="88"/>
      <c r="P229" s="236">
        <f>O229*H229</f>
        <v>0</v>
      </c>
      <c r="Q229" s="236">
        <v>0.00021000000000000001</v>
      </c>
      <c r="R229" s="236">
        <f>Q229*H229</f>
        <v>0.046920300000000005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190</v>
      </c>
      <c r="AT229" s="238" t="s">
        <v>126</v>
      </c>
      <c r="AU229" s="238" t="s">
        <v>83</v>
      </c>
      <c r="AY229" s="14" t="s">
        <v>123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4" t="s">
        <v>81</v>
      </c>
      <c r="BK229" s="239">
        <f>ROUND(I229*H229,2)</f>
        <v>0</v>
      </c>
      <c r="BL229" s="14" t="s">
        <v>190</v>
      </c>
      <c r="BM229" s="238" t="s">
        <v>483</v>
      </c>
    </row>
    <row r="230" s="2" customFormat="1" ht="24" customHeight="1">
      <c r="A230" s="35"/>
      <c r="B230" s="36"/>
      <c r="C230" s="226" t="s">
        <v>484</v>
      </c>
      <c r="D230" s="226" t="s">
        <v>126</v>
      </c>
      <c r="E230" s="227" t="s">
        <v>485</v>
      </c>
      <c r="F230" s="228" t="s">
        <v>486</v>
      </c>
      <c r="G230" s="229" t="s">
        <v>141</v>
      </c>
      <c r="H230" s="230">
        <v>288.62900000000002</v>
      </c>
      <c r="I230" s="231"/>
      <c r="J230" s="232">
        <f>ROUND(I230*H230,2)</f>
        <v>0</v>
      </c>
      <c r="K230" s="233"/>
      <c r="L230" s="41"/>
      <c r="M230" s="252" t="s">
        <v>1</v>
      </c>
      <c r="N230" s="253" t="s">
        <v>41</v>
      </c>
      <c r="O230" s="254"/>
      <c r="P230" s="255">
        <f>O230*H230</f>
        <v>0</v>
      </c>
      <c r="Q230" s="255">
        <v>0.00029</v>
      </c>
      <c r="R230" s="255">
        <f>Q230*H230</f>
        <v>0.083702410000000005</v>
      </c>
      <c r="S230" s="255">
        <v>0</v>
      </c>
      <c r="T230" s="256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190</v>
      </c>
      <c r="AT230" s="238" t="s">
        <v>126</v>
      </c>
      <c r="AU230" s="238" t="s">
        <v>83</v>
      </c>
      <c r="AY230" s="14" t="s">
        <v>123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4" t="s">
        <v>81</v>
      </c>
      <c r="BK230" s="239">
        <f>ROUND(I230*H230,2)</f>
        <v>0</v>
      </c>
      <c r="BL230" s="14" t="s">
        <v>190</v>
      </c>
      <c r="BM230" s="238" t="s">
        <v>487</v>
      </c>
    </row>
    <row r="231" s="2" customFormat="1" ht="6.96" customHeight="1">
      <c r="A231" s="35"/>
      <c r="B231" s="63"/>
      <c r="C231" s="64"/>
      <c r="D231" s="64"/>
      <c r="E231" s="64"/>
      <c r="F231" s="64"/>
      <c r="G231" s="64"/>
      <c r="H231" s="64"/>
      <c r="I231" s="174"/>
      <c r="J231" s="64"/>
      <c r="K231" s="64"/>
      <c r="L231" s="41"/>
      <c r="M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</row>
  </sheetData>
  <sheetProtection sheet="1" autoFilter="0" formatColumns="0" formatRows="0" objects="1" scenarios="1" spinCount="100000" saltValue="zjaKWgNPQZ69qXrpU+dkV7z1kzEG4iu3Ja9nKap9/qBe22W4wX+EqgzEp1RmokIf7ERtWd+D86f3l+J0/2bjtw==" hashValue="EhWu8bkOjxVZBaHnRE4WdaqDFl56FNpGIunx17YEUsKQcSLgeqf2tFzdmbN1JTAgYyG94Q9ZsiVw/GMDyz/prA==" algorithmName="SHA-512" password="CC35"/>
  <autoFilter ref="C129:K230"/>
  <mergeCells count="6">
    <mergeCell ref="E7:H7"/>
    <mergeCell ref="E16:H16"/>
    <mergeCell ref="E25:H25"/>
    <mergeCell ref="E85:H85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Fulin-PC\Fulin</dc:creator>
  <cp:lastModifiedBy>Fulin-PC\Fulin</cp:lastModifiedBy>
  <dcterms:created xsi:type="dcterms:W3CDTF">2019-07-24T09:23:21Z</dcterms:created>
  <dcterms:modified xsi:type="dcterms:W3CDTF">2019-07-24T09:23:23Z</dcterms:modified>
</cp:coreProperties>
</file>